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hidePivotFieldList="1"/>
  <mc:AlternateContent xmlns:mc="http://schemas.openxmlformats.org/markup-compatibility/2006">
    <mc:Choice Requires="x15">
      <x15ac:absPath xmlns:x15ac="http://schemas.microsoft.com/office/spreadsheetml/2010/11/ac" url="C:\Users\Annette Kelchtermans\Steven Matheï Dropbox\Steven Matheï's shared workspace\03 Verenginginfo\01 Inhoud\Modeldocumenten\"/>
    </mc:Choice>
  </mc:AlternateContent>
  <xr:revisionPtr revIDLastSave="0" documentId="13_ncr:1_{DA249E97-8351-4271-8C23-F1DD0D86A093}" xr6:coauthVersionLast="47" xr6:coauthVersionMax="47" xr10:uidLastSave="{00000000-0000-0000-0000-000000000000}"/>
  <bookViews>
    <workbookView xWindow="-108" yWindow="-108" windowWidth="23256" windowHeight="12576" xr2:uid="{00000000-000D-0000-FFFF-FFFF00000000}"/>
  </bookViews>
  <sheets>
    <sheet name="Hier Starten" sheetId="9" r:id="rId1"/>
    <sheet name="Ontvangsten" sheetId="2" r:id="rId2"/>
    <sheet name="Uitgaven" sheetId="3" r:id="rId3"/>
    <sheet name="Jaarrekening" sheetId="7" r:id="rId4"/>
    <sheet name="Begroting" sheetId="10" r:id="rId5"/>
  </sheets>
  <definedNames>
    <definedName name="_xlnm.Print_Area" localSheetId="4">Begroting!$A$1:$F$27</definedName>
    <definedName name="_xlnm.Print_Area" localSheetId="0">'Hier Starten'!$F$36:$F$37</definedName>
    <definedName name="_xlnm.Print_Area" localSheetId="3">Jaarrekening!$A$1:$F$64</definedName>
    <definedName name="StaatOntvUitg" localSheetId="4">#REF!</definedName>
    <definedName name="StaatOntvUitg">#REF!</definedName>
    <definedName name="StaatVermogen" localSheetId="4">#REF!</definedName>
    <definedName name="StaatVermo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0" l="1"/>
  <c r="B5" i="7"/>
  <c r="B4" i="10"/>
  <c r="E16" i="7"/>
  <c r="B16" i="7"/>
  <c r="B13" i="7"/>
  <c r="G24" i="9"/>
  <c r="B6" i="7"/>
  <c r="B6" i="10"/>
  <c r="A5" i="3"/>
  <c r="A5" i="2"/>
  <c r="B2" i="10"/>
  <c r="B2" i="7"/>
  <c r="B1" i="7"/>
  <c r="A2" i="3"/>
  <c r="A2" i="2"/>
  <c r="B7" i="7"/>
  <c r="I14" i="7" l="1"/>
  <c r="I13" i="7"/>
  <c r="I12" i="7"/>
  <c r="E50" i="7"/>
  <c r="C50" i="7"/>
  <c r="E43" i="7"/>
  <c r="J12" i="7"/>
  <c r="J13" i="7"/>
  <c r="J14" i="7"/>
  <c r="J15" i="7"/>
  <c r="J16" i="7"/>
  <c r="G23" i="9"/>
  <c r="G22" i="9"/>
  <c r="G19" i="9"/>
  <c r="H19" i="9" s="1"/>
  <c r="G21" i="9"/>
  <c r="G20" i="9"/>
  <c r="D19" i="10"/>
  <c r="B19" i="10"/>
  <c r="D18" i="10"/>
  <c r="B18" i="10"/>
  <c r="D17" i="10"/>
  <c r="B17" i="10"/>
  <c r="D16" i="10"/>
  <c r="B16" i="10"/>
  <c r="D15" i="10"/>
  <c r="B15" i="10"/>
  <c r="D14" i="10"/>
  <c r="B14" i="10"/>
  <c r="B3" i="10"/>
  <c r="B1" i="10"/>
  <c r="H16" i="7"/>
  <c r="H15" i="7"/>
  <c r="H14" i="7"/>
  <c r="H13" i="7"/>
  <c r="H12" i="7"/>
  <c r="D16" i="7"/>
  <c r="D15" i="7"/>
  <c r="D14" i="7"/>
  <c r="D13" i="7"/>
  <c r="B15" i="7"/>
  <c r="B14" i="7"/>
  <c r="B3" i="7"/>
  <c r="B4" i="7"/>
  <c r="A4" i="3"/>
  <c r="A4" i="2"/>
  <c r="A3" i="3"/>
  <c r="A1" i="3"/>
  <c r="A3" i="2"/>
  <c r="A1" i="2"/>
  <c r="U112" i="3"/>
  <c r="C19" i="10" s="1"/>
  <c r="T112" i="3"/>
  <c r="C18" i="10" s="1"/>
  <c r="S112" i="3"/>
  <c r="R112" i="3"/>
  <c r="Q112" i="3"/>
  <c r="C15" i="7" s="1"/>
  <c r="P112" i="3"/>
  <c r="C15" i="10" s="1"/>
  <c r="O112" i="3"/>
  <c r="C13" i="7" s="1"/>
  <c r="M112" i="3"/>
  <c r="K112" i="3"/>
  <c r="I112" i="3"/>
  <c r="G112" i="3"/>
  <c r="E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V6" i="3"/>
  <c r="U112" i="2"/>
  <c r="E19" i="10" s="1"/>
  <c r="T112" i="2"/>
  <c r="E18" i="10" s="1"/>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A13" i="2"/>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N17" i="2"/>
  <c r="N16" i="2"/>
  <c r="N15" i="2"/>
  <c r="N14" i="2"/>
  <c r="S112" i="2"/>
  <c r="R112" i="2"/>
  <c r="Q112" i="2"/>
  <c r="E16" i="10" s="1"/>
  <c r="E15" i="7"/>
  <c r="P112" i="2"/>
  <c r="E14" i="7" s="1"/>
  <c r="O112" i="2"/>
  <c r="E14" i="10" s="1"/>
  <c r="M112" i="2"/>
  <c r="K112" i="2"/>
  <c r="I112" i="2"/>
  <c r="K14" i="7" s="1"/>
  <c r="G112" i="2"/>
  <c r="K13" i="7" s="1"/>
  <c r="E112" i="2"/>
  <c r="N12" i="2"/>
  <c r="N13" i="2"/>
  <c r="V6" i="2"/>
  <c r="L14" i="7" l="1"/>
  <c r="C16" i="7"/>
  <c r="C17" i="10"/>
  <c r="C20" i="10" s="1"/>
  <c r="K12" i="7"/>
  <c r="L12" i="7" s="1"/>
  <c r="N112" i="3"/>
  <c r="C6" i="3" s="1"/>
  <c r="C14" i="7"/>
  <c r="K15" i="7"/>
  <c r="L15" i="7" s="1"/>
  <c r="N112" i="2"/>
  <c r="C6" i="2" s="1"/>
  <c r="L13" i="7"/>
  <c r="K16" i="7"/>
  <c r="L16" i="7" s="1"/>
  <c r="H22" i="9"/>
  <c r="B8" i="10" s="1"/>
  <c r="E13" i="7"/>
  <c r="E17" i="7" s="1"/>
  <c r="E15" i="10"/>
  <c r="E20" i="10" s="1"/>
  <c r="J17" i="7"/>
  <c r="K17" i="7" l="1"/>
  <c r="C17" i="7"/>
  <c r="L17" i="7"/>
  <c r="C41" i="7" s="1"/>
  <c r="C4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Gendt advocaten</author>
  </authors>
  <commentList>
    <comment ref="A31" authorId="0" shapeId="0" xr:uid="{00000000-0006-0000-0000-000001000000}">
      <text>
        <r>
          <rPr>
            <sz val="8"/>
            <color indexed="81"/>
            <rFont val="Calibri Light"/>
            <family val="2"/>
            <scheme val="major"/>
          </rPr>
          <t>Disclaimer
Vereniginginfo, noch i-pons bvba aanvaarden een mogelijke aansprakelijkheid voor enige schade die zou kunnen voortvloeien uit de resultaten en/of het gebruik van deze tool. Elk gebruik dat u derhalve maakt van de informatie is volledig op eigen risico.</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Claes, Joachim (BE - Hasselt)</author>
  </authors>
  <commentList>
    <comment ref="A11" authorId="0" shapeId="0" xr:uid="{00000000-0006-0000-0100-000001000000}">
      <text>
        <r>
          <rPr>
            <sz val="9"/>
            <color indexed="81"/>
            <rFont val="Calibri Light"/>
            <family val="2"/>
            <scheme val="major"/>
          </rPr>
          <t>Algemeen volgnummer</t>
        </r>
        <r>
          <rPr>
            <sz val="9"/>
            <color indexed="81"/>
            <rFont val="Tahoma"/>
            <family val="2"/>
          </rPr>
          <t xml:space="preserve">
</t>
        </r>
      </text>
    </comment>
    <comment ref="D11" authorId="0" shapeId="0" xr:uid="{00000000-0006-0000-0100-000002000000}">
      <text>
        <r>
          <rPr>
            <sz val="9"/>
            <color indexed="81"/>
            <rFont val="Calibri Light"/>
            <family val="2"/>
            <scheme val="major"/>
          </rPr>
          <t>Volgnummer van de transactie op deze rekening.</t>
        </r>
        <r>
          <rPr>
            <sz val="9"/>
            <color indexed="81"/>
            <rFont val="Tahoma"/>
            <family val="2"/>
          </rPr>
          <t xml:space="preserve">
</t>
        </r>
      </text>
    </comment>
    <comment ref="T11" authorId="0" shapeId="0" xr:uid="{00000000-0006-0000-0100-000003000000}">
      <text>
        <r>
          <rPr>
            <sz val="9"/>
            <color indexed="81"/>
            <rFont val="Calibri Light"/>
            <family val="2"/>
            <scheme val="major"/>
          </rPr>
          <t>Titels aan te passen naar eigen wens.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Claes, Joachim (BE - Hasselt)</author>
  </authors>
  <commentList>
    <comment ref="A11" authorId="0" shapeId="0" xr:uid="{00000000-0006-0000-0200-000001000000}">
      <text>
        <r>
          <rPr>
            <sz val="9"/>
            <color indexed="81"/>
            <rFont val="Calibri Light"/>
            <family val="2"/>
            <scheme val="major"/>
          </rPr>
          <t xml:space="preserve">Algemeen volgnummer
</t>
        </r>
      </text>
    </comment>
    <comment ref="D11" authorId="0" shapeId="0" xr:uid="{00000000-0006-0000-0200-000002000000}">
      <text>
        <r>
          <rPr>
            <sz val="9"/>
            <color indexed="81"/>
            <rFont val="Calibri Light"/>
            <family val="2"/>
            <scheme val="major"/>
          </rPr>
          <t>Volgnummer van de transactie op deze rekening</t>
        </r>
        <r>
          <rPr>
            <sz val="9"/>
            <color indexed="81"/>
            <rFont val="Tahoma"/>
            <family val="2"/>
          </rPr>
          <t>.</t>
        </r>
      </text>
    </comment>
    <comment ref="T11" authorId="0" shapeId="0" xr:uid="{00000000-0006-0000-0200-000003000000}">
      <text>
        <r>
          <rPr>
            <sz val="9"/>
            <color indexed="81"/>
            <rFont val="Tahoma"/>
            <family val="2"/>
          </rPr>
          <t>Titels aan te passen naar eigen wens.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 Gendt advocaten</author>
  </authors>
  <commentList>
    <comment ref="B59" authorId="0" shapeId="0" xr:uid="{00000000-0006-0000-0300-000001000000}">
      <text>
        <r>
          <rPr>
            <sz val="9"/>
            <color indexed="81"/>
            <rFont val="Calibri Light"/>
            <family val="2"/>
            <scheme val="major"/>
          </rPr>
          <t>namen van de bestuurder(s)/personen die de vzw of feitelijke vereniging kunnen vertegenwoordigen</t>
        </r>
      </text>
    </comment>
  </commentList>
</comments>
</file>

<file path=xl/sharedStrings.xml><?xml version="1.0" encoding="utf-8"?>
<sst xmlns="http://schemas.openxmlformats.org/spreadsheetml/2006/main" count="160" uniqueCount="117">
  <si>
    <t>Ontvangsten</t>
  </si>
  <si>
    <t>Nr</t>
  </si>
  <si>
    <t>Datum registratie</t>
  </si>
  <si>
    <t>Omschrijving</t>
  </si>
  <si>
    <t>Bedrag totaal</t>
  </si>
  <si>
    <t>Lidgeld</t>
  </si>
  <si>
    <t>Schenkingen en legaten</t>
  </si>
  <si>
    <t>Subsidies</t>
  </si>
  <si>
    <t>Interne overboekingen</t>
  </si>
  <si>
    <t>Bedrag - Rekening 1</t>
  </si>
  <si>
    <t>Bedrag - Rekening 2</t>
  </si>
  <si>
    <t>Bedrag - Rekening 3</t>
  </si>
  <si>
    <t>Bedrag - Kas 1</t>
  </si>
  <si>
    <t>Bedrag - Kas 2</t>
  </si>
  <si>
    <t>NR_1</t>
  </si>
  <si>
    <t>NR_2</t>
  </si>
  <si>
    <t>NR_3</t>
  </si>
  <si>
    <t>NR_4</t>
  </si>
  <si>
    <t>NR_5</t>
  </si>
  <si>
    <t>Omschrijving geld transfer</t>
  </si>
  <si>
    <t>Omschrijving ontvangst</t>
  </si>
  <si>
    <t>Uitgaven</t>
  </si>
  <si>
    <t>Bezoldigingen</t>
  </si>
  <si>
    <t>Diensten en diverse goederen</t>
  </si>
  <si>
    <t>Staat van ontvangsten en uitgaven</t>
  </si>
  <si>
    <t>Bedrag</t>
  </si>
  <si>
    <t>Totaal uitgaven</t>
  </si>
  <si>
    <t>Totaal ontvangsten</t>
  </si>
  <si>
    <t>rekeningnummer</t>
  </si>
  <si>
    <t>Kas 1</t>
  </si>
  <si>
    <t>Kas 2</t>
  </si>
  <si>
    <t>Saldo van de rekening / kas bij start van het boekjaar</t>
  </si>
  <si>
    <t>Ondernemingsnummer:</t>
  </si>
  <si>
    <t>Adres:</t>
  </si>
  <si>
    <t>Postcode:</t>
  </si>
  <si>
    <t>Woonplaats:</t>
  </si>
  <si>
    <t>Begin boekhoudkundig jaar:</t>
  </si>
  <si>
    <t>Einde boekhoudkundig jaar:</t>
  </si>
  <si>
    <t>(indien van toepassing)</t>
  </si>
  <si>
    <t>Voorbeeld: Cash geld eetdag</t>
  </si>
  <si>
    <t>Voorbeeld: Eetdag</t>
  </si>
  <si>
    <t>Voorbeeld: Storting op rekening</t>
  </si>
  <si>
    <t>Voorbeeld: Storting cash geld</t>
  </si>
  <si>
    <t>Voorbeeld: Betaling brouwer</t>
  </si>
  <si>
    <t>Voorbeeld: Aankoop drank</t>
  </si>
  <si>
    <t>Voorbeeld: Betaling huur zaal</t>
  </si>
  <si>
    <t>Voorbeeld: Huur zaal</t>
  </si>
  <si>
    <t>Saldi bankrekeningen en kasgeld</t>
  </si>
  <si>
    <t>Begin</t>
  </si>
  <si>
    <t>Nu</t>
  </si>
  <si>
    <t>Beweging</t>
  </si>
  <si>
    <t>Rekening 1</t>
  </si>
  <si>
    <t>Rekening 2</t>
  </si>
  <si>
    <t>Rekening 3</t>
  </si>
  <si>
    <t/>
  </si>
  <si>
    <t>Rekeningnr.</t>
  </si>
  <si>
    <t>Totaal</t>
  </si>
  <si>
    <t>1. Samenvatting van de waarderingsregels</t>
  </si>
  <si>
    <t>2. Aanpassing van de waarderingsregels</t>
  </si>
  <si>
    <t>3. Bijkomende inlichtingen</t>
  </si>
  <si>
    <t>Bezittingen</t>
  </si>
  <si>
    <t>Schulden</t>
  </si>
  <si>
    <t>Financiële schulden</t>
  </si>
  <si>
    <t>Schulden ten aanzien van leveranciers</t>
  </si>
  <si>
    <t>Schulden ten aanzien van leden</t>
  </si>
  <si>
    <t>Andere schulden</t>
  </si>
  <si>
    <t>Geldbeleggingen</t>
  </si>
  <si>
    <t>Andere activa</t>
  </si>
  <si>
    <t>Rechten</t>
  </si>
  <si>
    <t>Verplichtingen</t>
  </si>
  <si>
    <t>Beloofde subsidies</t>
  </si>
  <si>
    <t>Hypotheken en hypotheekbeloften</t>
  </si>
  <si>
    <t>Beloofde schenkingen</t>
  </si>
  <si>
    <t>Gegeven waarborgen</t>
  </si>
  <si>
    <t>Andere rechten</t>
  </si>
  <si>
    <t>Andere verbintenissen</t>
  </si>
  <si>
    <t>Getekend:</t>
  </si>
  <si>
    <t>Staat van het vermogen</t>
  </si>
  <si>
    <t>Voorraden</t>
  </si>
  <si>
    <t>Belangrijke rechten en verplichtingen die niet in cijfers kunnen worden weergegeven.</t>
  </si>
  <si>
    <t>Begroting van ontvangsten en uitgaven</t>
  </si>
  <si>
    <t>Totaal rechten</t>
  </si>
  <si>
    <t>Totaal verplichtingen</t>
  </si>
  <si>
    <t>Totaal bezittingen</t>
  </si>
  <si>
    <t>Totaal schulden</t>
  </si>
  <si>
    <t>Goedgekeurd op de Algemene Vergadering van dd/mm/jjjj</t>
  </si>
  <si>
    <t>naam bestuurder</t>
  </si>
  <si>
    <t>Disclaimer</t>
  </si>
  <si>
    <t>Interne over-boekingen</t>
  </si>
  <si>
    <r>
      <t xml:space="preserve">En hier </t>
    </r>
    <r>
      <rPr>
        <b/>
        <u/>
        <sz val="14"/>
        <color rgb="FF00B0F0"/>
        <rFont val="Arial"/>
        <family val="2"/>
      </rPr>
      <t>waarom</t>
    </r>
    <r>
      <rPr>
        <b/>
        <sz val="14"/>
        <color rgb="FFFFC000"/>
        <rFont val="Arial"/>
        <family val="2"/>
      </rPr>
      <t xml:space="preserve"> het uitgegeven werd</t>
    </r>
  </si>
  <si>
    <r>
      <t xml:space="preserve">Kies hier de rekening / kas </t>
    </r>
    <r>
      <rPr>
        <b/>
        <sz val="14"/>
        <color rgb="FF00B0F0"/>
        <rFont val="Calibri Light"/>
        <family val="2"/>
        <scheme val="major"/>
      </rPr>
      <t>waar het geld binnenkomt</t>
    </r>
  </si>
  <si>
    <r>
      <t xml:space="preserve">Kies hier de rekening / kas </t>
    </r>
    <r>
      <rPr>
        <b/>
        <sz val="14"/>
        <color rgb="FFFFC000"/>
        <rFont val="Calibri Light"/>
        <family val="2"/>
        <scheme val="major"/>
      </rPr>
      <t>waar het geld binnenkomt</t>
    </r>
  </si>
  <si>
    <r>
      <t xml:space="preserve">En hier </t>
    </r>
    <r>
      <rPr>
        <b/>
        <sz val="14"/>
        <color rgb="FFFFC000"/>
        <rFont val="Calibri Light"/>
        <family val="2"/>
        <scheme val="major"/>
      </rPr>
      <t>waarom</t>
    </r>
    <r>
      <rPr>
        <b/>
        <sz val="14"/>
        <color rgb="FF00B0F0"/>
        <rFont val="Calibri Light"/>
        <family val="2"/>
        <scheme val="major"/>
      </rPr>
      <t xml:space="preserve"> het ontvangen werd</t>
    </r>
  </si>
  <si>
    <t>Toelichting bij de jaarrekening</t>
  </si>
  <si>
    <t>namen  personen/bestuurders</t>
  </si>
  <si>
    <t>In te vullen gegevens over de VZW / feitelijke vereniging</t>
  </si>
  <si>
    <t>RPR:</t>
  </si>
  <si>
    <t>boekjaar van jouw vereniging in te vullen</t>
  </si>
  <si>
    <t>(bevoegde rechtbank van de zetel van de VZW)</t>
  </si>
  <si>
    <t>RPR Ondernemingsrechtbank …</t>
  </si>
  <si>
    <t>Naam van de vereniging + 'VZW':</t>
  </si>
  <si>
    <t>Maatschappelijke zetel</t>
  </si>
  <si>
    <t>Meubilair en rollend materieel 
behorend tot de vereniging in volle eigendom</t>
  </si>
  <si>
    <t>Goederen</t>
  </si>
  <si>
    <t>Andere uitgaven</t>
  </si>
  <si>
    <t>Andere uitgaven2</t>
  </si>
  <si>
    <t>Andere uitgaven3</t>
  </si>
  <si>
    <t>Andere ontvangsten</t>
  </si>
  <si>
    <t>Andere ontvangsten2</t>
  </si>
  <si>
    <t>Andere ontvangsten3</t>
  </si>
  <si>
    <t>4. Genormaliseerd minimaal schema van de staat van het vermogen</t>
  </si>
  <si>
    <t>Onroerende goederen (terreinen, …)
behorend tot de vereniging in volle eigendom</t>
  </si>
  <si>
    <t>Schulden met betrekking tot belastingen, bezoldigingen en sociale lasten</t>
  </si>
  <si>
    <t>Liquide middelen</t>
  </si>
  <si>
    <t>Vorderingen</t>
  </si>
  <si>
    <t>Machines, installaties en uitrusting
behorend tot de vereniging in volle eigendom</t>
  </si>
  <si>
    <t>Website en Emailadres (als officieel)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</si>
</sst>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mm/yy;@"/>
    <numFmt numFmtId="165" formatCode="[$-813]d\ mmmm\ yyyy;@"/>
  </numFmts>
  <fonts count="51" x14ac:knownFonts="1">
    <font>
      <sz val="11"/>
      <color theme="1"/>
      <name val="Calibri"/>
      <family val="2"/>
      <scheme val="minor"/>
    </font>
    <font>
      <sz val="10"/>
      <name val="Arial"/>
      <family val="2"/>
    </font>
    <font>
      <b/>
      <sz val="10"/>
      <color indexed="10"/>
      <name val="Arial"/>
      <family val="2"/>
    </font>
    <font>
      <sz val="20"/>
      <name val="Arial"/>
      <family val="2"/>
    </font>
    <font>
      <b/>
      <sz val="10"/>
      <name val="Arial"/>
      <family val="2"/>
    </font>
    <font>
      <sz val="9"/>
      <color indexed="81"/>
      <name val="Tahoma"/>
      <family val="2"/>
    </font>
    <font>
      <sz val="14"/>
      <name val="Arial"/>
      <family val="2"/>
    </font>
    <font>
      <b/>
      <sz val="14"/>
      <name val="Arial"/>
      <family val="2"/>
    </font>
    <font>
      <b/>
      <sz val="20"/>
      <name val="Arial"/>
      <family val="2"/>
    </font>
    <font>
      <sz val="9"/>
      <name val="Arial"/>
      <family val="2"/>
    </font>
    <font>
      <sz val="10"/>
      <color theme="1"/>
      <name val="Arial"/>
      <family val="2"/>
    </font>
    <font>
      <b/>
      <sz val="10"/>
      <color theme="1"/>
      <name val="Arial"/>
      <family val="2"/>
    </font>
    <font>
      <sz val="8"/>
      <name val="Calibri"/>
      <family val="2"/>
      <scheme val="minor"/>
    </font>
    <font>
      <sz val="10"/>
      <color theme="0"/>
      <name val="Arial"/>
      <family val="2"/>
    </font>
    <font>
      <b/>
      <sz val="14"/>
      <name val="Calibri Light"/>
      <family val="2"/>
      <scheme val="major"/>
    </font>
    <font>
      <sz val="10"/>
      <name val="Calibri Light"/>
      <family val="2"/>
      <scheme val="major"/>
    </font>
    <font>
      <sz val="10"/>
      <color indexed="10"/>
      <name val="Calibri Light"/>
      <family val="2"/>
      <scheme val="major"/>
    </font>
    <font>
      <sz val="8"/>
      <name val="Calibri Light"/>
      <family val="2"/>
      <scheme val="major"/>
    </font>
    <font>
      <b/>
      <sz val="10"/>
      <name val="Calibri Light"/>
      <family val="2"/>
      <scheme val="major"/>
    </font>
    <font>
      <b/>
      <sz val="9"/>
      <color indexed="81"/>
      <name val="Tahoma"/>
      <family val="2"/>
    </font>
    <font>
      <sz val="8"/>
      <color indexed="81"/>
      <name val="Calibri Light"/>
      <family val="2"/>
      <scheme val="major"/>
    </font>
    <font>
      <b/>
      <sz val="20"/>
      <name val="Calibri Light"/>
      <family val="2"/>
      <scheme val="major"/>
    </font>
    <font>
      <b/>
      <sz val="14"/>
      <color rgb="FF00B0F0"/>
      <name val="Calibri Light"/>
      <family val="2"/>
      <scheme val="major"/>
    </font>
    <font>
      <b/>
      <sz val="8"/>
      <name val="Calibri Light"/>
      <family val="2"/>
      <scheme val="major"/>
    </font>
    <font>
      <sz val="11"/>
      <name val="Calibri Light"/>
      <family val="2"/>
      <scheme val="major"/>
    </font>
    <font>
      <sz val="9"/>
      <color indexed="81"/>
      <name val="Calibri Light"/>
      <family val="2"/>
      <scheme val="major"/>
    </font>
    <font>
      <i/>
      <sz val="10"/>
      <name val="Calibri Light"/>
      <family val="2"/>
      <scheme val="major"/>
    </font>
    <font>
      <b/>
      <sz val="10"/>
      <color theme="0"/>
      <name val="Calibri Light"/>
      <family val="2"/>
      <scheme val="major"/>
    </font>
    <font>
      <b/>
      <sz val="8"/>
      <color theme="0"/>
      <name val="Calibri Light"/>
      <family val="2"/>
      <scheme val="major"/>
    </font>
    <font>
      <sz val="11"/>
      <color theme="1"/>
      <name val="Calibri Light"/>
      <family val="2"/>
      <scheme val="major"/>
    </font>
    <font>
      <b/>
      <sz val="10"/>
      <color rgb="FF00B0F0"/>
      <name val="Calibri Light"/>
      <family val="2"/>
      <scheme val="major"/>
    </font>
    <font>
      <b/>
      <sz val="14"/>
      <color rgb="FFFFC000"/>
      <name val="Calibri Light"/>
      <family val="2"/>
      <scheme val="major"/>
    </font>
    <font>
      <b/>
      <sz val="14"/>
      <color rgb="FFFFC000"/>
      <name val="Arial"/>
      <family val="2"/>
    </font>
    <font>
      <b/>
      <u/>
      <sz val="14"/>
      <color rgb="FF00B0F0"/>
      <name val="Arial"/>
      <family val="2"/>
    </font>
    <font>
      <sz val="9"/>
      <name val="Calibri Light"/>
      <family val="2"/>
      <scheme val="major"/>
    </font>
    <font>
      <b/>
      <u/>
      <sz val="24"/>
      <name val="Calibri Light"/>
      <family val="2"/>
      <scheme val="major"/>
    </font>
    <font>
      <b/>
      <sz val="24"/>
      <name val="Calibri Light"/>
      <family val="2"/>
      <scheme val="major"/>
    </font>
    <font>
      <sz val="16"/>
      <name val="Calibri Light"/>
      <family val="2"/>
      <scheme val="major"/>
    </font>
    <font>
      <b/>
      <sz val="16"/>
      <name val="Calibri Light"/>
      <family val="2"/>
      <scheme val="major"/>
    </font>
    <font>
      <b/>
      <sz val="9"/>
      <name val="Calibri Light"/>
      <family val="2"/>
      <scheme val="major"/>
    </font>
    <font>
      <sz val="10"/>
      <color rgb="FFFF0000"/>
      <name val="Calibri Light"/>
      <family val="2"/>
      <scheme val="major"/>
    </font>
    <font>
      <sz val="10"/>
      <color theme="1"/>
      <name val="Calibri Light"/>
      <family val="2"/>
      <scheme val="major"/>
    </font>
    <font>
      <b/>
      <sz val="10"/>
      <color theme="1"/>
      <name val="Calibri Light"/>
      <family val="2"/>
      <scheme val="major"/>
    </font>
    <font>
      <sz val="14"/>
      <name val="Calibri Light"/>
      <family val="2"/>
      <scheme val="major"/>
    </font>
    <font>
      <sz val="12"/>
      <name val="Calibri Light"/>
      <family val="2"/>
      <scheme val="major"/>
    </font>
    <font>
      <sz val="11"/>
      <color theme="1"/>
      <name val="Calibri"/>
      <family val="2"/>
      <scheme val="minor"/>
    </font>
    <font>
      <sz val="9"/>
      <color rgb="FF00B0F0"/>
      <name val="Calibri Light"/>
      <family val="2"/>
      <scheme val="major"/>
    </font>
    <font>
      <sz val="10"/>
      <color theme="5"/>
      <name val="Calibri Light"/>
      <family val="2"/>
      <scheme val="major"/>
    </font>
    <font>
      <sz val="10"/>
      <color theme="1"/>
      <name val="Calibri"/>
      <family val="2"/>
      <scheme val="minor"/>
    </font>
    <font>
      <b/>
      <u/>
      <sz val="10"/>
      <color rgb="FF00B0F0"/>
      <name val="Calibri Light"/>
      <family val="2"/>
      <scheme val="major"/>
    </font>
    <font>
      <u/>
      <sz val="2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bgColor indexed="64"/>
      </patternFill>
    </fill>
    <fill>
      <patternFill patternType="solid">
        <fgColor theme="4" tint="0.79998168889431442"/>
        <bgColor indexed="65"/>
      </patternFill>
    </fill>
    <fill>
      <patternFill patternType="solid">
        <fgColor theme="5" tint="0.79998168889431442"/>
        <bgColor indexed="65"/>
      </patternFill>
    </fill>
  </fills>
  <borders count="4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xf numFmtId="0" fontId="1" fillId="0" borderId="0"/>
    <xf numFmtId="44" fontId="1" fillId="0" borderId="0" applyFont="0" applyFill="0" applyBorder="0" applyAlignment="0" applyProtection="0"/>
    <xf numFmtId="0" fontId="45" fillId="6" borderId="0" applyNumberFormat="0" applyBorder="0" applyAlignment="0" applyProtection="0"/>
    <xf numFmtId="0" fontId="45" fillId="7" borderId="0" applyNumberFormat="0" applyBorder="0" applyAlignment="0" applyProtection="0"/>
  </cellStyleXfs>
  <cellXfs count="224">
    <xf numFmtId="0" fontId="0" fillId="0" borderId="0" xfId="0"/>
    <xf numFmtId="0" fontId="1" fillId="0" borderId="0" xfId="1"/>
    <xf numFmtId="164" fontId="1" fillId="0" borderId="0" xfId="1" applyNumberFormat="1"/>
    <xf numFmtId="2" fontId="1" fillId="0" borderId="0" xfId="1" applyNumberFormat="1"/>
    <xf numFmtId="14" fontId="1" fillId="0" borderId="0" xfId="1" applyNumberFormat="1"/>
    <xf numFmtId="0" fontId="2" fillId="0" borderId="0" xfId="1" quotePrefix="1" applyFont="1"/>
    <xf numFmtId="0" fontId="1" fillId="0" borderId="0" xfId="1" applyAlignment="1">
      <alignment horizontal="left"/>
    </xf>
    <xf numFmtId="2" fontId="3" fillId="0" borderId="0" xfId="1" applyNumberFormat="1" applyFont="1" applyAlignment="1">
      <alignment horizontal="center"/>
    </xf>
    <xf numFmtId="0" fontId="1" fillId="2" borderId="0" xfId="0" applyFont="1" applyFill="1"/>
    <xf numFmtId="164" fontId="1" fillId="2" borderId="0" xfId="0" applyNumberFormat="1" applyFont="1" applyFill="1"/>
    <xf numFmtId="0" fontId="1" fillId="2" borderId="0" xfId="1" applyFill="1"/>
    <xf numFmtId="0" fontId="9" fillId="2" borderId="0" xfId="0" applyFont="1" applyFill="1" applyAlignment="1">
      <alignment shrinkToFit="1"/>
    </xf>
    <xf numFmtId="0" fontId="1" fillId="0" borderId="0" xfId="1" applyProtection="1">
      <protection locked="0"/>
    </xf>
    <xf numFmtId="14" fontId="1" fillId="0" borderId="0" xfId="1" applyNumberFormat="1" applyProtection="1">
      <protection locked="0"/>
    </xf>
    <xf numFmtId="0" fontId="6" fillId="2" borderId="0" xfId="1" applyFont="1" applyFill="1" applyAlignment="1">
      <alignment horizontal="left"/>
    </xf>
    <xf numFmtId="0" fontId="1" fillId="2" borderId="0" xfId="1" applyFill="1" applyAlignment="1">
      <alignment horizontal="center"/>
    </xf>
    <xf numFmtId="0" fontId="1" fillId="2" borderId="0" xfId="1" applyFill="1" applyAlignment="1">
      <alignment horizontal="right"/>
    </xf>
    <xf numFmtId="0" fontId="1" fillId="2" borderId="0" xfId="1" applyFill="1" applyAlignment="1">
      <alignment vertical="center"/>
    </xf>
    <xf numFmtId="164" fontId="1" fillId="0" borderId="0" xfId="1" applyNumberFormat="1" applyProtection="1">
      <protection locked="0"/>
    </xf>
    <xf numFmtId="2" fontId="1" fillId="0" borderId="0" xfId="1" applyNumberFormat="1" applyProtection="1">
      <protection locked="0"/>
    </xf>
    <xf numFmtId="0" fontId="2" fillId="0" borderId="0" xfId="1" quotePrefix="1" applyFont="1" applyProtection="1">
      <protection locked="0"/>
    </xf>
    <xf numFmtId="2" fontId="3" fillId="0" borderId="0" xfId="1" applyNumberFormat="1" applyFont="1" applyAlignment="1" applyProtection="1">
      <alignment horizontal="center"/>
      <protection locked="0"/>
    </xf>
    <xf numFmtId="0" fontId="1" fillId="0" borderId="0" xfId="1" applyAlignment="1" applyProtection="1">
      <alignment horizontal="left"/>
      <protection locked="0"/>
    </xf>
    <xf numFmtId="4" fontId="1" fillId="0" borderId="2" xfId="0" applyNumberFormat="1" applyFont="1" applyBorder="1" applyAlignment="1">
      <alignment vertical="center" wrapText="1"/>
    </xf>
    <xf numFmtId="0" fontId="4" fillId="2" borderId="26" xfId="0" applyFont="1" applyFill="1" applyBorder="1" applyAlignment="1">
      <alignment vertical="center"/>
    </xf>
    <xf numFmtId="0" fontId="4" fillId="2" borderId="27" xfId="0" applyFont="1" applyFill="1" applyBorder="1" applyAlignment="1">
      <alignment vertical="center"/>
    </xf>
    <xf numFmtId="0" fontId="0" fillId="2" borderId="0" xfId="0" applyFill="1"/>
    <xf numFmtId="4" fontId="1" fillId="2" borderId="17" xfId="1" applyNumberFormat="1" applyFill="1" applyBorder="1" applyAlignment="1">
      <alignment vertical="center"/>
    </xf>
    <xf numFmtId="0" fontId="10" fillId="2" borderId="0" xfId="0" applyFont="1" applyFill="1"/>
    <xf numFmtId="4" fontId="1" fillId="0" borderId="22" xfId="0" applyNumberFormat="1" applyFont="1" applyBorder="1" applyAlignment="1">
      <alignment vertical="center" wrapText="1"/>
    </xf>
    <xf numFmtId="4" fontId="1" fillId="2" borderId="29" xfId="1" applyNumberFormat="1" applyFill="1" applyBorder="1" applyAlignment="1">
      <alignment vertical="center"/>
    </xf>
    <xf numFmtId="2" fontId="1" fillId="0" borderId="2" xfId="0" applyNumberFormat="1" applyFont="1" applyBorder="1" applyAlignment="1">
      <alignment vertical="center" shrinkToFit="1"/>
    </xf>
    <xf numFmtId="4" fontId="1" fillId="0" borderId="2" xfId="0" applyNumberFormat="1" applyFont="1" applyBorder="1" applyAlignment="1">
      <alignment vertical="center" shrinkToFit="1"/>
    </xf>
    <xf numFmtId="2" fontId="1" fillId="0" borderId="22" xfId="0" applyNumberFormat="1" applyFont="1" applyBorder="1" applyAlignment="1">
      <alignment vertical="center" shrinkToFit="1"/>
    </xf>
    <xf numFmtId="4" fontId="1" fillId="0" borderId="22" xfId="0" applyNumberFormat="1" applyFont="1" applyBorder="1" applyAlignment="1">
      <alignment vertical="center" shrinkToFit="1"/>
    </xf>
    <xf numFmtId="0" fontId="11" fillId="2" borderId="23" xfId="0" applyFont="1" applyFill="1" applyBorder="1" applyAlignment="1">
      <alignment vertical="center"/>
    </xf>
    <xf numFmtId="4" fontId="11" fillId="2" borderId="23" xfId="0" applyNumberFormat="1" applyFont="1" applyFill="1" applyBorder="1" applyAlignment="1">
      <alignment vertical="center"/>
    </xf>
    <xf numFmtId="4" fontId="11" fillId="2" borderId="24" xfId="0" applyNumberFormat="1" applyFont="1" applyFill="1" applyBorder="1" applyAlignment="1">
      <alignment vertical="center"/>
    </xf>
    <xf numFmtId="0" fontId="13" fillId="2" borderId="0" xfId="1" applyFont="1" applyFill="1"/>
    <xf numFmtId="14" fontId="13" fillId="2" borderId="0" xfId="1" applyNumberFormat="1" applyFont="1" applyFill="1"/>
    <xf numFmtId="0" fontId="14" fillId="2" borderId="0" xfId="1" applyFont="1" applyFill="1" applyAlignment="1">
      <alignment horizontal="left"/>
    </xf>
    <xf numFmtId="0" fontId="15" fillId="2" borderId="0" xfId="1" applyFont="1" applyFill="1" applyAlignment="1">
      <alignment horizontal="right"/>
    </xf>
    <xf numFmtId="0" fontId="16" fillId="2" borderId="0" xfId="1" applyFont="1" applyFill="1" applyAlignment="1">
      <alignment horizontal="left"/>
    </xf>
    <xf numFmtId="0" fontId="15" fillId="2" borderId="0" xfId="1" applyFont="1" applyFill="1"/>
    <xf numFmtId="49" fontId="15" fillId="2" borderId="0" xfId="1" applyNumberFormat="1" applyFont="1" applyFill="1"/>
    <xf numFmtId="0" fontId="15" fillId="2" borderId="0" xfId="1" applyFont="1" applyFill="1" applyAlignment="1">
      <alignment horizontal="center"/>
    </xf>
    <xf numFmtId="0" fontId="17" fillId="2" borderId="0" xfId="1" applyFont="1" applyFill="1" applyAlignment="1">
      <alignment horizontal="center" wrapText="1"/>
    </xf>
    <xf numFmtId="49" fontId="15" fillId="2" borderId="0" xfId="1" applyNumberFormat="1" applyFont="1" applyFill="1" applyAlignment="1">
      <alignment horizontal="right"/>
    </xf>
    <xf numFmtId="2" fontId="15" fillId="2" borderId="9" xfId="1" applyNumberFormat="1" applyFont="1" applyFill="1" applyBorder="1" applyAlignment="1" applyProtection="1">
      <alignment horizontal="center"/>
      <protection locked="0"/>
    </xf>
    <xf numFmtId="0" fontId="18" fillId="2" borderId="0" xfId="1" applyFont="1" applyFill="1" applyAlignment="1">
      <alignment horizontal="right"/>
    </xf>
    <xf numFmtId="0" fontId="24" fillId="0" borderId="0" xfId="1" applyFont="1" applyProtection="1">
      <protection locked="0"/>
    </xf>
    <xf numFmtId="164" fontId="24" fillId="0" borderId="0" xfId="1" applyNumberFormat="1" applyFont="1" applyProtection="1">
      <protection locked="0"/>
    </xf>
    <xf numFmtId="0" fontId="26" fillId="0" borderId="3" xfId="1" quotePrefix="1" applyFont="1" applyBorder="1" applyAlignment="1" applyProtection="1">
      <alignment horizontal="center"/>
      <protection locked="0"/>
    </xf>
    <xf numFmtId="164" fontId="15" fillId="0" borderId="4" xfId="1" applyNumberFormat="1" applyFont="1" applyBorder="1" applyProtection="1">
      <protection locked="0"/>
    </xf>
    <xf numFmtId="0" fontId="15" fillId="0" borderId="4" xfId="1" applyFont="1" applyBorder="1" applyProtection="1">
      <protection locked="0"/>
    </xf>
    <xf numFmtId="0" fontId="26" fillId="0" borderId="4" xfId="1" applyFont="1" applyBorder="1" applyProtection="1">
      <protection locked="0"/>
    </xf>
    <xf numFmtId="4" fontId="15" fillId="0" borderId="4" xfId="1" applyNumberFormat="1" applyFont="1" applyBorder="1" applyProtection="1">
      <protection locked="0"/>
    </xf>
    <xf numFmtId="4" fontId="15" fillId="0" borderId="5" xfId="1" applyNumberFormat="1" applyFont="1" applyBorder="1" applyProtection="1">
      <protection locked="0"/>
    </xf>
    <xf numFmtId="4" fontId="18" fillId="0" borderId="4" xfId="1" applyNumberFormat="1" applyFont="1" applyBorder="1" applyProtection="1">
      <protection locked="0"/>
    </xf>
    <xf numFmtId="0" fontId="15" fillId="0" borderId="5" xfId="1" applyFont="1" applyBorder="1" applyProtection="1">
      <protection locked="0"/>
    </xf>
    <xf numFmtId="0" fontId="26" fillId="0" borderId="3" xfId="1" applyFont="1" applyBorder="1" applyAlignment="1" applyProtection="1">
      <alignment horizontal="center"/>
      <protection locked="0"/>
    </xf>
    <xf numFmtId="4" fontId="18" fillId="0" borderId="8" xfId="1" applyNumberFormat="1" applyFont="1" applyBorder="1" applyProtection="1">
      <protection locked="0"/>
    </xf>
    <xf numFmtId="0" fontId="26" fillId="0" borderId="3" xfId="0" applyFont="1" applyBorder="1" applyProtection="1">
      <protection locked="0"/>
    </xf>
    <xf numFmtId="0" fontId="15" fillId="0" borderId="8" xfId="0" applyFont="1" applyBorder="1" applyProtection="1">
      <protection locked="0"/>
    </xf>
    <xf numFmtId="0" fontId="26" fillId="0" borderId="8" xfId="0" applyFont="1" applyBorder="1" applyProtection="1">
      <protection locked="0"/>
    </xf>
    <xf numFmtId="4" fontId="15" fillId="0" borderId="8" xfId="0" applyNumberFormat="1" applyFont="1" applyBorder="1" applyProtection="1">
      <protection locked="0"/>
    </xf>
    <xf numFmtId="4" fontId="15" fillId="0" borderId="5" xfId="0" applyNumberFormat="1" applyFont="1" applyBorder="1" applyProtection="1">
      <protection locked="0"/>
    </xf>
    <xf numFmtId="4" fontId="18" fillId="0" borderId="2" xfId="0" applyNumberFormat="1" applyFont="1" applyBorder="1" applyProtection="1">
      <protection locked="0"/>
    </xf>
    <xf numFmtId="0" fontId="15" fillId="0" borderId="5" xfId="0" applyFont="1" applyBorder="1" applyProtection="1">
      <protection locked="0"/>
    </xf>
    <xf numFmtId="0" fontId="27" fillId="4" borderId="2" xfId="1" applyFont="1" applyFill="1" applyBorder="1" applyAlignment="1" applyProtection="1">
      <alignment horizontal="center" vertical="center" wrapText="1"/>
      <protection locked="0"/>
    </xf>
    <xf numFmtId="164" fontId="27" fillId="4" borderId="2" xfId="1" applyNumberFormat="1" applyFont="1" applyFill="1" applyBorder="1" applyAlignment="1" applyProtection="1">
      <alignment horizontal="center" vertical="center" wrapText="1"/>
      <protection locked="0"/>
    </xf>
    <xf numFmtId="0" fontId="28" fillId="4" borderId="2" xfId="1" applyFont="1" applyFill="1" applyBorder="1" applyAlignment="1" applyProtection="1">
      <alignment horizontal="center" vertical="center" wrapText="1"/>
      <protection locked="0"/>
    </xf>
    <xf numFmtId="4" fontId="28" fillId="4" borderId="2" xfId="1" applyNumberFormat="1" applyFont="1" applyFill="1" applyBorder="1" applyAlignment="1" applyProtection="1">
      <alignment horizontal="center" vertical="center" wrapText="1"/>
      <protection locked="0"/>
    </xf>
    <xf numFmtId="4" fontId="28" fillId="4" borderId="1" xfId="1" applyNumberFormat="1" applyFont="1" applyFill="1" applyBorder="1" applyAlignment="1" applyProtection="1">
      <alignment horizontal="center" vertical="center" wrapText="1"/>
      <protection locked="0"/>
    </xf>
    <xf numFmtId="0" fontId="28" fillId="4" borderId="1" xfId="1" applyFont="1" applyFill="1" applyBorder="1" applyAlignment="1" applyProtection="1">
      <alignment horizontal="center" vertical="center" wrapText="1"/>
      <protection locked="0"/>
    </xf>
    <xf numFmtId="0" fontId="15" fillId="3" borderId="10" xfId="1" applyFont="1" applyFill="1" applyBorder="1" applyProtection="1">
      <protection locked="0"/>
    </xf>
    <xf numFmtId="0" fontId="30" fillId="2" borderId="0" xfId="1" applyFont="1" applyFill="1" applyAlignment="1">
      <alignment horizontal="right"/>
    </xf>
    <xf numFmtId="164" fontId="24" fillId="0" borderId="0" xfId="1" applyNumberFormat="1" applyFont="1"/>
    <xf numFmtId="0" fontId="24" fillId="0" borderId="0" xfId="1" applyFont="1"/>
    <xf numFmtId="0" fontId="15" fillId="5" borderId="2" xfId="1" applyFont="1" applyFill="1" applyBorder="1" applyAlignment="1">
      <alignment horizontal="center" vertical="center" wrapText="1"/>
    </xf>
    <xf numFmtId="164" fontId="15" fillId="5" borderId="2" xfId="1" applyNumberFormat="1" applyFont="1" applyFill="1" applyBorder="1" applyAlignment="1">
      <alignment horizontal="center" vertical="center" wrapText="1"/>
    </xf>
    <xf numFmtId="0" fontId="17" fillId="5" borderId="2" xfId="1" applyFont="1" applyFill="1" applyBorder="1" applyAlignment="1">
      <alignment horizontal="center" vertical="center" wrapText="1"/>
    </xf>
    <xf numFmtId="4" fontId="17" fillId="5" borderId="2" xfId="1" applyNumberFormat="1" applyFont="1" applyFill="1" applyBorder="1" applyAlignment="1">
      <alignment horizontal="center" vertical="center" wrapText="1"/>
    </xf>
    <xf numFmtId="4" fontId="17" fillId="5" borderId="1" xfId="1" applyNumberFormat="1" applyFont="1" applyFill="1" applyBorder="1" applyAlignment="1">
      <alignment horizontal="center" vertical="center" wrapText="1"/>
    </xf>
    <xf numFmtId="4" fontId="23" fillId="5" borderId="2" xfId="1" applyNumberFormat="1" applyFont="1" applyFill="1" applyBorder="1" applyAlignment="1">
      <alignment horizontal="center" vertical="center" wrapText="1"/>
    </xf>
    <xf numFmtId="0" fontId="17" fillId="5" borderId="1" xfId="1" applyFont="1" applyFill="1" applyBorder="1" applyAlignment="1">
      <alignment horizontal="center" vertical="center" wrapText="1"/>
    </xf>
    <xf numFmtId="0" fontId="26" fillId="0" borderId="3" xfId="1" quotePrefix="1" applyFont="1" applyBorder="1" applyAlignment="1">
      <alignment horizontal="center"/>
    </xf>
    <xf numFmtId="4" fontId="18" fillId="0" borderId="4" xfId="1" applyNumberFormat="1" applyFont="1" applyBorder="1"/>
    <xf numFmtId="0" fontId="26" fillId="0" borderId="3" xfId="1" applyFont="1" applyBorder="1" applyAlignment="1">
      <alignment horizontal="center"/>
    </xf>
    <xf numFmtId="4" fontId="18" fillId="0" borderId="8" xfId="1" applyNumberFormat="1" applyFont="1" applyBorder="1"/>
    <xf numFmtId="0" fontId="26" fillId="0" borderId="3" xfId="0" applyFont="1" applyBorder="1"/>
    <xf numFmtId="0" fontId="15" fillId="0" borderId="4" xfId="0" applyFont="1" applyBorder="1" applyProtection="1">
      <protection locked="0"/>
    </xf>
    <xf numFmtId="0" fontId="26" fillId="0" borderId="4" xfId="0" applyFont="1" applyBorder="1" applyProtection="1">
      <protection locked="0"/>
    </xf>
    <xf numFmtId="4" fontId="15" fillId="0" borderId="4" xfId="0" applyNumberFormat="1" applyFont="1" applyBorder="1" applyProtection="1">
      <protection locked="0"/>
    </xf>
    <xf numFmtId="4" fontId="18" fillId="0" borderId="2" xfId="0" applyNumberFormat="1" applyFont="1" applyBorder="1"/>
    <xf numFmtId="0" fontId="24" fillId="2" borderId="0" xfId="0" applyFont="1" applyFill="1"/>
    <xf numFmtId="0" fontId="34" fillId="2" borderId="0" xfId="0" applyFont="1" applyFill="1" applyAlignment="1">
      <alignment shrinkToFit="1"/>
    </xf>
    <xf numFmtId="0" fontId="15" fillId="2" borderId="0" xfId="0" applyFont="1" applyFill="1"/>
    <xf numFmtId="0" fontId="35" fillId="2" borderId="0" xfId="0" applyFont="1" applyFill="1"/>
    <xf numFmtId="0" fontId="36" fillId="2" borderId="0" xfId="0" applyFont="1" applyFill="1" applyAlignment="1">
      <alignment shrinkToFit="1"/>
    </xf>
    <xf numFmtId="0" fontId="36" fillId="2" borderId="0" xfId="0" applyFont="1" applyFill="1"/>
    <xf numFmtId="0" fontId="37" fillId="2" borderId="0" xfId="0" applyFont="1" applyFill="1"/>
    <xf numFmtId="0" fontId="38" fillId="2" borderId="0" xfId="0" applyFont="1" applyFill="1"/>
    <xf numFmtId="0" fontId="39" fillId="2" borderId="0" xfId="0" applyFont="1" applyFill="1" applyAlignment="1">
      <alignment shrinkToFit="1"/>
    </xf>
    <xf numFmtId="0" fontId="18" fillId="2" borderId="0" xfId="0" applyFont="1" applyFill="1"/>
    <xf numFmtId="0" fontId="18" fillId="2" borderId="0" xfId="1" applyFont="1" applyFill="1"/>
    <xf numFmtId="0" fontId="40" fillId="2" borderId="0" xfId="0" applyFont="1" applyFill="1"/>
    <xf numFmtId="0" fontId="14" fillId="2" borderId="0" xfId="0" applyFont="1" applyFill="1" applyAlignment="1">
      <alignment horizontal="center" vertical="center"/>
    </xf>
    <xf numFmtId="0" fontId="41" fillId="2" borderId="0" xfId="0" applyFont="1" applyFill="1"/>
    <xf numFmtId="0" fontId="18" fillId="2" borderId="6" xfId="0" applyFont="1" applyFill="1" applyBorder="1" applyAlignment="1">
      <alignment vertical="center"/>
    </xf>
    <xf numFmtId="0" fontId="18" fillId="2" borderId="2" xfId="0" applyFont="1" applyFill="1" applyBorder="1" applyAlignment="1">
      <alignment vertical="center" shrinkToFit="1"/>
    </xf>
    <xf numFmtId="0" fontId="18" fillId="2" borderId="2" xfId="0" applyFont="1" applyFill="1" applyBorder="1" applyAlignment="1">
      <alignment vertical="center"/>
    </xf>
    <xf numFmtId="0" fontId="18" fillId="2" borderId="17" xfId="0" applyFont="1" applyFill="1" applyBorder="1" applyAlignment="1">
      <alignment vertical="center" shrinkToFit="1"/>
    </xf>
    <xf numFmtId="0" fontId="39" fillId="2" borderId="0" xfId="0" applyFont="1" applyFill="1" applyAlignment="1">
      <alignment vertical="center" shrinkToFit="1"/>
    </xf>
    <xf numFmtId="0" fontId="15" fillId="2" borderId="0" xfId="1" applyFont="1" applyFill="1" applyAlignment="1">
      <alignment vertical="center"/>
    </xf>
    <xf numFmtId="0" fontId="18" fillId="2" borderId="25" xfId="0" applyFont="1" applyFill="1" applyBorder="1" applyAlignment="1">
      <alignment vertical="center"/>
    </xf>
    <xf numFmtId="0" fontId="15" fillId="2" borderId="6" xfId="0" applyFont="1" applyFill="1" applyBorder="1" applyAlignment="1">
      <alignment vertical="center"/>
    </xf>
    <xf numFmtId="2" fontId="15" fillId="2" borderId="2" xfId="0" applyNumberFormat="1" applyFont="1" applyFill="1" applyBorder="1" applyAlignment="1">
      <alignment vertical="center" shrinkToFit="1"/>
    </xf>
    <xf numFmtId="0" fontId="15" fillId="2" borderId="2" xfId="0" applyFont="1" applyFill="1" applyBorder="1" applyAlignment="1">
      <alignment vertical="center"/>
    </xf>
    <xf numFmtId="2" fontId="15" fillId="2" borderId="17" xfId="0" applyNumberFormat="1" applyFont="1" applyFill="1" applyBorder="1" applyAlignment="1">
      <alignment vertical="center" shrinkToFit="1"/>
    </xf>
    <xf numFmtId="2" fontId="34" fillId="2" borderId="0" xfId="0" applyNumberFormat="1" applyFont="1" applyFill="1" applyAlignment="1">
      <alignment vertical="center" shrinkToFit="1"/>
    </xf>
    <xf numFmtId="0" fontId="15" fillId="0" borderId="6" xfId="0" applyFont="1" applyBorder="1" applyAlignment="1">
      <alignment vertical="center" wrapText="1"/>
    </xf>
    <xf numFmtId="0" fontId="15" fillId="2" borderId="7" xfId="0" applyFont="1" applyFill="1" applyBorder="1" applyAlignment="1">
      <alignment vertical="center"/>
    </xf>
    <xf numFmtId="2" fontId="15" fillId="2" borderId="4" xfId="0" applyNumberFormat="1" applyFont="1" applyFill="1" applyBorder="1" applyAlignment="1">
      <alignment vertical="center" shrinkToFit="1"/>
    </xf>
    <xf numFmtId="0" fontId="15" fillId="2" borderId="4" xfId="0" applyFont="1" applyFill="1" applyBorder="1" applyAlignment="1">
      <alignment vertical="center"/>
    </xf>
    <xf numFmtId="2" fontId="15" fillId="2" borderId="18" xfId="0" applyNumberFormat="1" applyFont="1" applyFill="1" applyBorder="1" applyAlignment="1">
      <alignment vertical="center" shrinkToFit="1"/>
    </xf>
    <xf numFmtId="0" fontId="15" fillId="0" borderId="28" xfId="0" applyFont="1" applyBorder="1" applyAlignment="1">
      <alignment vertical="center" wrapText="1"/>
    </xf>
    <xf numFmtId="0" fontId="42" fillId="2" borderId="30" xfId="0" applyFont="1" applyFill="1" applyBorder="1" applyAlignment="1">
      <alignment vertical="center"/>
    </xf>
    <xf numFmtId="0" fontId="18" fillId="2" borderId="19" xfId="0" applyFont="1" applyFill="1" applyBorder="1" applyAlignment="1">
      <alignment vertical="center"/>
    </xf>
    <xf numFmtId="2" fontId="18" fillId="2" borderId="20" xfId="0" applyNumberFormat="1" applyFont="1" applyFill="1" applyBorder="1" applyAlignment="1">
      <alignment vertical="center" shrinkToFit="1"/>
    </xf>
    <xf numFmtId="0" fontId="18" fillId="2" borderId="20" xfId="0" applyFont="1" applyFill="1" applyBorder="1" applyAlignment="1">
      <alignment vertical="center"/>
    </xf>
    <xf numFmtId="2" fontId="18" fillId="2" borderId="21" xfId="0" applyNumberFormat="1" applyFont="1" applyFill="1" applyBorder="1" applyAlignment="1">
      <alignment vertical="center" shrinkToFit="1"/>
    </xf>
    <xf numFmtId="2" fontId="39" fillId="2" borderId="0" xfId="0" applyNumberFormat="1" applyFont="1" applyFill="1" applyAlignment="1">
      <alignment vertical="center" shrinkToFit="1"/>
    </xf>
    <xf numFmtId="0" fontId="43" fillId="2" borderId="0" xfId="0" applyFont="1" applyFill="1"/>
    <xf numFmtId="0" fontId="43" fillId="2" borderId="0" xfId="0" applyFont="1" applyFill="1" applyAlignment="1">
      <alignment horizontal="left"/>
    </xf>
    <xf numFmtId="0" fontId="15" fillId="2" borderId="0" xfId="0" applyFont="1" applyFill="1" applyAlignment="1" applyProtection="1">
      <alignment horizontal="left"/>
      <protection locked="0"/>
    </xf>
    <xf numFmtId="0" fontId="29" fillId="2" borderId="0" xfId="0" applyFont="1" applyFill="1"/>
    <xf numFmtId="0" fontId="18" fillId="2" borderId="0" xfId="0" applyFont="1" applyFill="1" applyAlignment="1">
      <alignment horizontal="center" vertical="center"/>
    </xf>
    <xf numFmtId="0" fontId="18" fillId="2" borderId="6" xfId="0" applyFont="1" applyFill="1" applyBorder="1" applyAlignment="1">
      <alignment vertical="center" wrapText="1"/>
    </xf>
    <xf numFmtId="0" fontId="18" fillId="2" borderId="2" xfId="0" applyFont="1" applyFill="1" applyBorder="1" applyAlignment="1">
      <alignment vertical="center" wrapText="1"/>
    </xf>
    <xf numFmtId="0" fontId="15" fillId="2" borderId="6" xfId="0" applyFont="1" applyFill="1" applyBorder="1" applyAlignment="1">
      <alignment vertical="center" wrapText="1"/>
    </xf>
    <xf numFmtId="2" fontId="15" fillId="2" borderId="35" xfId="0" applyNumberFormat="1" applyFont="1" applyFill="1" applyBorder="1" applyAlignment="1">
      <alignment vertical="center" shrinkToFit="1"/>
    </xf>
    <xf numFmtId="0" fontId="15" fillId="2" borderId="8" xfId="0" applyFont="1" applyFill="1" applyBorder="1" applyAlignment="1">
      <alignment vertical="center" wrapText="1"/>
    </xf>
    <xf numFmtId="2" fontId="15" fillId="2" borderId="36" xfId="0" applyNumberFormat="1" applyFont="1" applyFill="1" applyBorder="1" applyAlignment="1">
      <alignment vertical="center" shrinkToFit="1"/>
    </xf>
    <xf numFmtId="0" fontId="15" fillId="2" borderId="32" xfId="0" applyFont="1" applyFill="1" applyBorder="1" applyAlignment="1">
      <alignment vertical="center" wrapText="1"/>
    </xf>
    <xf numFmtId="0" fontId="15" fillId="2" borderId="2" xfId="0" applyFont="1" applyFill="1" applyBorder="1" applyAlignment="1">
      <alignment vertical="center" wrapText="1"/>
    </xf>
    <xf numFmtId="0" fontId="15" fillId="2" borderId="41" xfId="0" applyFont="1" applyFill="1" applyBorder="1" applyAlignment="1">
      <alignment vertical="center" wrapText="1"/>
    </xf>
    <xf numFmtId="2" fontId="15" fillId="2" borderId="37" xfId="0" applyNumberFormat="1" applyFont="1" applyFill="1" applyBorder="1" applyAlignment="1">
      <alignment vertical="center" shrinkToFit="1"/>
    </xf>
    <xf numFmtId="0" fontId="18" fillId="2" borderId="39" xfId="0" applyFont="1" applyFill="1" applyBorder="1" applyAlignment="1">
      <alignment vertical="center" wrapText="1"/>
    </xf>
    <xf numFmtId="2" fontId="18" fillId="2" borderId="22" xfId="0" applyNumberFormat="1" applyFont="1" applyFill="1" applyBorder="1" applyAlignment="1">
      <alignment vertical="center" wrapText="1"/>
    </xf>
    <xf numFmtId="0" fontId="18" fillId="2" borderId="22" xfId="0" applyFont="1" applyFill="1" applyBorder="1" applyAlignment="1">
      <alignment vertical="center" wrapText="1"/>
    </xf>
    <xf numFmtId="2" fontId="18" fillId="2" borderId="29" xfId="0" applyNumberFormat="1" applyFont="1" applyFill="1" applyBorder="1" applyAlignment="1">
      <alignment vertical="center" shrinkToFit="1"/>
    </xf>
    <xf numFmtId="0" fontId="15" fillId="2" borderId="11" xfId="0" applyFont="1" applyFill="1" applyBorder="1" applyAlignment="1">
      <alignment vertical="center" wrapText="1"/>
    </xf>
    <xf numFmtId="2" fontId="15" fillId="2" borderId="31" xfId="0" applyNumberFormat="1" applyFont="1" applyFill="1" applyBorder="1" applyAlignment="1">
      <alignment vertical="center" shrinkToFit="1"/>
    </xf>
    <xf numFmtId="2" fontId="15" fillId="2" borderId="11" xfId="0" applyNumberFormat="1" applyFont="1" applyFill="1" applyBorder="1" applyAlignment="1">
      <alignment vertical="center" shrinkToFit="1"/>
    </xf>
    <xf numFmtId="0" fontId="18" fillId="2" borderId="7" xfId="0" applyFont="1" applyFill="1" applyBorder="1" applyAlignment="1">
      <alignment vertical="center" wrapText="1"/>
    </xf>
    <xf numFmtId="0" fontId="18" fillId="2" borderId="8" xfId="0" applyFont="1" applyFill="1" applyBorder="1" applyAlignment="1">
      <alignment vertical="center" wrapText="1"/>
    </xf>
    <xf numFmtId="0" fontId="18" fillId="2" borderId="18" xfId="0" applyFont="1" applyFill="1" applyBorder="1" applyAlignment="1">
      <alignment vertical="center" shrinkToFit="1"/>
    </xf>
    <xf numFmtId="0" fontId="15" fillId="2" borderId="7" xfId="0" applyFont="1" applyFill="1" applyBorder="1" applyAlignment="1">
      <alignment vertical="center" wrapText="1"/>
    </xf>
    <xf numFmtId="0" fontId="18" fillId="2" borderId="28" xfId="0" applyFont="1" applyFill="1" applyBorder="1" applyAlignment="1">
      <alignment vertical="center" wrapText="1"/>
    </xf>
    <xf numFmtId="0" fontId="15" fillId="2" borderId="0" xfId="0" applyFont="1" applyFill="1" applyAlignment="1">
      <alignment vertical="center" wrapText="1"/>
    </xf>
    <xf numFmtId="2" fontId="15" fillId="2" borderId="0" xfId="0" applyNumberFormat="1" applyFont="1" applyFill="1" applyAlignment="1">
      <alignment vertical="center" wrapText="1"/>
    </xf>
    <xf numFmtId="2" fontId="15" fillId="2" borderId="0" xfId="0" applyNumberFormat="1" applyFont="1" applyFill="1" applyAlignment="1">
      <alignment vertical="center" shrinkToFit="1"/>
    </xf>
    <xf numFmtId="0" fontId="15" fillId="2" borderId="0" xfId="0" applyFont="1" applyFill="1" applyAlignment="1">
      <alignment wrapText="1"/>
    </xf>
    <xf numFmtId="2" fontId="15" fillId="2" borderId="0" xfId="0" applyNumberFormat="1" applyFont="1" applyFill="1" applyAlignment="1">
      <alignment shrinkToFit="1"/>
    </xf>
    <xf numFmtId="2" fontId="34" fillId="2" borderId="0" xfId="0" applyNumberFormat="1" applyFont="1" applyFill="1" applyAlignment="1">
      <alignment shrinkToFit="1"/>
    </xf>
    <xf numFmtId="0" fontId="44" fillId="2" borderId="0" xfId="0" applyFont="1" applyFill="1" applyAlignment="1">
      <alignment horizontal="left" wrapText="1"/>
    </xf>
    <xf numFmtId="0" fontId="24" fillId="2" borderId="0" xfId="0" applyFont="1" applyFill="1" applyAlignment="1">
      <alignment wrapText="1"/>
    </xf>
    <xf numFmtId="0" fontId="46" fillId="2" borderId="0" xfId="1" applyFont="1" applyFill="1" applyAlignment="1">
      <alignment horizontal="left" indent="1"/>
    </xf>
    <xf numFmtId="165" fontId="45" fillId="7" borderId="9" xfId="4" applyNumberFormat="1" applyBorder="1" applyProtection="1">
      <protection locked="0"/>
    </xf>
    <xf numFmtId="0" fontId="15" fillId="0" borderId="10" xfId="1" applyFont="1" applyBorder="1" applyProtection="1">
      <protection locked="0"/>
    </xf>
    <xf numFmtId="0" fontId="47" fillId="2" borderId="0" xfId="1" applyFont="1" applyFill="1" applyAlignment="1">
      <alignment horizontal="right"/>
    </xf>
    <xf numFmtId="0" fontId="17" fillId="2" borderId="0" xfId="1" applyFont="1" applyFill="1" applyAlignment="1">
      <alignment horizontal="left"/>
    </xf>
    <xf numFmtId="49" fontId="48" fillId="6" borderId="9" xfId="3" applyNumberFormat="1" applyFont="1" applyBorder="1" applyProtection="1">
      <protection locked="0"/>
    </xf>
    <xf numFmtId="0" fontId="49" fillId="2" borderId="0" xfId="1" applyFont="1" applyFill="1" applyAlignment="1">
      <alignment horizontal="right"/>
    </xf>
    <xf numFmtId="2" fontId="21" fillId="0" borderId="10" xfId="1" applyNumberFormat="1" applyFont="1" applyBorder="1" applyAlignment="1" applyProtection="1">
      <alignment horizontal="center"/>
      <protection locked="0"/>
    </xf>
    <xf numFmtId="2" fontId="8" fillId="0" borderId="11" xfId="1" applyNumberFormat="1" applyFont="1" applyBorder="1" applyAlignment="1" applyProtection="1">
      <alignment horizontal="center"/>
      <protection locked="0"/>
    </xf>
    <xf numFmtId="2" fontId="8" fillId="0" borderId="12" xfId="1" applyNumberFormat="1" applyFont="1" applyBorder="1" applyAlignment="1" applyProtection="1">
      <alignment horizontal="center"/>
      <protection locked="0"/>
    </xf>
    <xf numFmtId="2" fontId="22" fillId="0" borderId="0" xfId="1" applyNumberFormat="1" applyFont="1" applyAlignment="1" applyProtection="1">
      <alignment horizontal="center"/>
      <protection locked="0"/>
    </xf>
    <xf numFmtId="2" fontId="7" fillId="0" borderId="0" xfId="1" applyNumberFormat="1" applyFont="1" applyAlignment="1" applyProtection="1">
      <alignment horizontal="center"/>
      <protection locked="0"/>
    </xf>
    <xf numFmtId="2" fontId="21" fillId="0" borderId="10" xfId="1" applyNumberFormat="1" applyFont="1" applyBorder="1" applyAlignment="1">
      <alignment horizontal="center"/>
    </xf>
    <xf numFmtId="2" fontId="8" fillId="0" borderId="11" xfId="1" applyNumberFormat="1" applyFont="1" applyBorder="1" applyAlignment="1">
      <alignment horizontal="center"/>
    </xf>
    <xf numFmtId="2" fontId="8" fillId="0" borderId="12" xfId="1" applyNumberFormat="1" applyFont="1" applyBorder="1" applyAlignment="1">
      <alignment horizontal="center"/>
    </xf>
    <xf numFmtId="2" fontId="31" fillId="0" borderId="0" xfId="1" applyNumberFormat="1" applyFont="1" applyAlignment="1">
      <alignment horizontal="center"/>
    </xf>
    <xf numFmtId="2" fontId="7" fillId="0" borderId="0" xfId="1" applyNumberFormat="1" applyFont="1" applyAlignment="1">
      <alignment horizontal="center"/>
    </xf>
    <xf numFmtId="2" fontId="32" fillId="0" borderId="0" xfId="1" applyNumberFormat="1" applyFont="1" applyAlignment="1">
      <alignment horizont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5" fillId="2" borderId="13" xfId="0" applyFont="1" applyFill="1" applyBorder="1" applyAlignment="1">
      <alignment horizontal="left" wrapText="1"/>
    </xf>
    <xf numFmtId="0" fontId="15" fillId="2" borderId="40" xfId="0" applyFont="1" applyFill="1" applyBorder="1" applyAlignment="1">
      <alignment horizontal="left" wrapText="1"/>
    </xf>
    <xf numFmtId="0" fontId="15" fillId="2" borderId="16" xfId="0" applyFont="1" applyFill="1" applyBorder="1" applyAlignment="1">
      <alignment horizontal="left" wrapText="1"/>
    </xf>
    <xf numFmtId="0" fontId="15" fillId="2" borderId="6" xfId="0" applyFont="1" applyFill="1" applyBorder="1" applyAlignment="1" applyProtection="1">
      <alignment horizontal="left"/>
      <protection locked="0"/>
    </xf>
    <xf numFmtId="0" fontId="15" fillId="2" borderId="2" xfId="0" applyFont="1" applyFill="1" applyBorder="1" applyAlignment="1" applyProtection="1">
      <alignment horizontal="left"/>
      <protection locked="0"/>
    </xf>
    <xf numFmtId="0" fontId="15" fillId="2" borderId="17" xfId="0" applyFont="1" applyFill="1" applyBorder="1" applyAlignment="1" applyProtection="1">
      <alignment horizontal="left"/>
      <protection locked="0"/>
    </xf>
    <xf numFmtId="0" fontId="43" fillId="2" borderId="32" xfId="0" applyFont="1" applyFill="1" applyBorder="1" applyAlignment="1">
      <alignment horizontal="left"/>
    </xf>
    <xf numFmtId="0" fontId="43" fillId="2" borderId="33" xfId="0" applyFont="1" applyFill="1" applyBorder="1" applyAlignment="1">
      <alignment horizontal="left"/>
    </xf>
    <xf numFmtId="0" fontId="43" fillId="2" borderId="34" xfId="0" applyFont="1" applyFill="1" applyBorder="1" applyAlignment="1">
      <alignment horizontal="left"/>
    </xf>
    <xf numFmtId="0" fontId="43" fillId="2" borderId="25" xfId="0" applyFont="1" applyFill="1" applyBorder="1" applyAlignment="1">
      <alignment horizontal="left"/>
    </xf>
    <xf numFmtId="0" fontId="43" fillId="2" borderId="26" xfId="0" applyFont="1" applyFill="1" applyBorder="1" applyAlignment="1">
      <alignment horizontal="left"/>
    </xf>
    <xf numFmtId="0" fontId="43" fillId="2" borderId="27" xfId="0" applyFont="1" applyFill="1" applyBorder="1" applyAlignment="1">
      <alignment horizontal="left"/>
    </xf>
    <xf numFmtId="0" fontId="43" fillId="2" borderId="6" xfId="0" applyFont="1" applyFill="1" applyBorder="1" applyAlignment="1">
      <alignment horizontal="left"/>
    </xf>
    <xf numFmtId="0" fontId="43" fillId="2" borderId="2" xfId="0" applyFont="1" applyFill="1" applyBorder="1" applyAlignment="1">
      <alignment horizontal="left"/>
    </xf>
    <xf numFmtId="0" fontId="43" fillId="2" borderId="17" xfId="0" applyFont="1" applyFill="1" applyBorder="1" applyAlignment="1">
      <alignment horizontal="left"/>
    </xf>
    <xf numFmtId="4" fontId="15" fillId="2" borderId="6" xfId="0" applyNumberFormat="1" applyFont="1" applyFill="1" applyBorder="1" applyAlignment="1">
      <alignment vertical="center"/>
    </xf>
    <xf numFmtId="4" fontId="15" fillId="2" borderId="7" xfId="0" applyNumberFormat="1" applyFont="1" applyFill="1" applyBorder="1" applyAlignment="1">
      <alignment vertical="center"/>
    </xf>
    <xf numFmtId="0" fontId="43" fillId="2" borderId="41" xfId="0" applyFont="1" applyFill="1" applyBorder="1" applyAlignment="1">
      <alignment horizontal="left"/>
    </xf>
    <xf numFmtId="0" fontId="43" fillId="2" borderId="42" xfId="0" applyFont="1" applyFill="1" applyBorder="1" applyAlignment="1">
      <alignment horizontal="left"/>
    </xf>
    <xf numFmtId="0" fontId="43" fillId="2" borderId="43" xfId="0" applyFont="1" applyFill="1" applyBorder="1" applyAlignment="1">
      <alignment horizontal="left"/>
    </xf>
    <xf numFmtId="0" fontId="18" fillId="2" borderId="0" xfId="0" applyFont="1" applyFill="1" applyBorder="1" applyAlignment="1">
      <alignment vertical="center"/>
    </xf>
    <xf numFmtId="2" fontId="18" fillId="2" borderId="0" xfId="0" applyNumberFormat="1" applyFont="1" applyFill="1" applyBorder="1" applyAlignment="1">
      <alignment vertical="center" shrinkToFit="1"/>
    </xf>
    <xf numFmtId="0" fontId="15" fillId="2" borderId="39" xfId="0" applyFont="1" applyFill="1" applyBorder="1" applyAlignment="1" applyProtection="1">
      <alignment horizontal="left"/>
      <protection locked="0"/>
    </xf>
    <xf numFmtId="0" fontId="15" fillId="2" borderId="44" xfId="0" applyFont="1" applyFill="1" applyBorder="1" applyAlignment="1" applyProtection="1">
      <alignment horizontal="left"/>
      <protection locked="0"/>
    </xf>
    <xf numFmtId="0" fontId="15" fillId="2" borderId="45" xfId="0" applyFont="1" applyFill="1" applyBorder="1" applyAlignment="1" applyProtection="1">
      <alignment horizontal="left"/>
      <protection locked="0"/>
    </xf>
    <xf numFmtId="0" fontId="15" fillId="2" borderId="8" xfId="0" applyFont="1" applyFill="1" applyBorder="1" applyAlignment="1">
      <alignment horizontal="left" vertical="top" wrapText="1"/>
    </xf>
    <xf numFmtId="0" fontId="15" fillId="2" borderId="37" xfId="0" applyFont="1" applyFill="1" applyBorder="1" applyAlignment="1">
      <alignment horizontal="left" vertical="top" wrapText="1"/>
    </xf>
    <xf numFmtId="0" fontId="15" fillId="2" borderId="35" xfId="0" applyFont="1" applyFill="1" applyBorder="1" applyAlignment="1">
      <alignment horizontal="left" vertical="top" wrapText="1"/>
    </xf>
    <xf numFmtId="2" fontId="15" fillId="2" borderId="18" xfId="0" applyNumberFormat="1" applyFont="1" applyFill="1" applyBorder="1" applyAlignment="1">
      <alignment horizontal="right" vertical="top" shrinkToFit="1"/>
    </xf>
    <xf numFmtId="2" fontId="15" fillId="2" borderId="38" xfId="0" applyNumberFormat="1" applyFont="1" applyFill="1" applyBorder="1" applyAlignment="1">
      <alignment horizontal="right" vertical="top" shrinkToFit="1"/>
    </xf>
    <xf numFmtId="2" fontId="15" fillId="2" borderId="36" xfId="0" applyNumberFormat="1" applyFont="1" applyFill="1" applyBorder="1" applyAlignment="1">
      <alignment horizontal="right" vertical="top" shrinkToFit="1"/>
    </xf>
    <xf numFmtId="164" fontId="15" fillId="2" borderId="0" xfId="0" applyNumberFormat="1" applyFont="1" applyFill="1"/>
    <xf numFmtId="0" fontId="15" fillId="0" borderId="0" xfId="1" applyFont="1" applyProtection="1">
      <protection locked="0"/>
    </xf>
    <xf numFmtId="0" fontId="50" fillId="2" borderId="0" xfId="0" applyFont="1" applyFill="1"/>
  </cellXfs>
  <cellStyles count="5">
    <cellStyle name="20% - Accent1" xfId="3" builtinId="30"/>
    <cellStyle name="20% - Accent2" xfId="4" builtinId="34"/>
    <cellStyle name="Currency 2" xfId="2" xr:uid="{00000000-0005-0000-0000-000002000000}"/>
    <cellStyle name="Normal 2" xfId="1" xr:uid="{00000000-0005-0000-0000-000003000000}"/>
    <cellStyle name="Standaard" xfId="0" builtinId="0"/>
  </cellStyles>
  <dxfs count="103">
    <dxf>
      <font>
        <condense val="0"/>
        <extend val="0"/>
        <color rgb="FFC0C0C0"/>
      </font>
    </dxf>
    <dxf>
      <font>
        <condense val="0"/>
        <extend val="0"/>
        <color rgb="FFC0C0C0"/>
      </font>
    </dxf>
    <dxf>
      <fill>
        <patternFill>
          <bgColor theme="5" tint="0.59996337778862885"/>
        </patternFill>
      </fill>
    </dxf>
    <dxf>
      <font>
        <b val="0"/>
        <i val="0"/>
        <strike val="0"/>
        <condense val="0"/>
        <extend val="0"/>
        <outline val="0"/>
        <shadow val="0"/>
        <u val="none"/>
        <vertAlign val="baseline"/>
        <sz val="10"/>
        <color auto="1"/>
        <name val="Calibri Light"/>
        <family val="2"/>
        <scheme val="major"/>
      </font>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numFmt numFmtId="4" formatCode="#,##0.00"/>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0"/>
        <color auto="1"/>
        <name val="Calibri Light"/>
        <family val="2"/>
        <scheme val="major"/>
      </font>
      <border diagonalUp="0" diagonalDown="0" outline="0">
        <left style="thin">
          <color auto="1"/>
        </left>
        <right style="thin">
          <color auto="1"/>
        </right>
        <top style="thin">
          <color auto="1"/>
        </top>
        <bottom/>
      </border>
      <protection locked="0" hidden="0"/>
    </dxf>
    <dxf>
      <font>
        <b val="0"/>
        <i/>
        <strike val="0"/>
        <condense val="0"/>
        <extend val="0"/>
        <outline val="0"/>
        <shadow val="0"/>
        <u val="none"/>
        <vertAlign val="baseline"/>
        <sz val="10"/>
        <color auto="1"/>
        <name val="Calibri Light"/>
        <family val="2"/>
        <scheme val="major"/>
      </font>
      <border diagonalUp="0" diagonalDown="0" outline="0">
        <left/>
        <right style="thin">
          <color auto="1"/>
        </right>
        <top style="thin">
          <color auto="1"/>
        </top>
        <bottom/>
      </border>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indexed="65"/>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indexed="65"/>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right style="thin">
          <color indexed="64"/>
        </right>
        <top style="thin">
          <color indexed="64"/>
        </top>
        <bottom/>
      </border>
      <protection locked="0" hidden="0"/>
    </dxf>
    <dxf>
      <font>
        <b/>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164" formatCode="d/mm/yy;@"/>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alignment horizontal="center" textRotation="0" indent="0" justifyLastLine="0" shrinkToFit="0" readingOrder="0"/>
      <border diagonalUp="0" diagonalDown="0" outline="0">
        <left/>
        <right style="thin">
          <color indexed="64"/>
        </right>
        <top style="thin">
          <color indexed="64"/>
        </top>
        <bottom/>
      </border>
    </dxf>
    <dxf>
      <border outline="0">
        <top style="thin">
          <color rgb="FF000000"/>
        </top>
      </border>
    </dxf>
    <dxf>
      <fill>
        <patternFill patternType="none">
          <fgColor rgb="FF000000"/>
          <bgColor auto="1"/>
        </patternFill>
      </fill>
    </dxf>
    <dxf>
      <border outline="0">
        <left style="medium">
          <color rgb="FF000000"/>
        </left>
        <right style="thin">
          <color rgb="FF000000"/>
        </right>
        <bottom style="thin">
          <color rgb="FF000000"/>
        </bottom>
      </border>
    </dxf>
    <dxf>
      <numFmt numFmtId="2" formatCode="0.00"/>
      <fill>
        <patternFill patternType="none">
          <fgColor rgb="FF000000"/>
          <bgColor auto="1"/>
        </patternFill>
      </fill>
      <protection locked="0" hidden="0"/>
    </dxf>
    <dxf>
      <border outline="0">
        <bottom style="thin">
          <color rgb="FF000000"/>
        </bottom>
      </border>
    </dxf>
    <dxf>
      <font>
        <b val="0"/>
        <i val="0"/>
        <strike val="0"/>
        <condense val="0"/>
        <extend val="0"/>
        <outline val="0"/>
        <shadow val="0"/>
        <u val="none"/>
        <vertAlign val="baseline"/>
        <sz val="8"/>
        <color auto="1"/>
        <name val="Calibri Light"/>
        <scheme val="major"/>
      </font>
      <numFmt numFmtId="2" formatCode="0.00"/>
      <fill>
        <patternFill patternType="solid">
          <fgColor indexed="64"/>
          <bgColor theme="7"/>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indexed="65"/>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indexed="65"/>
        </patternFill>
      </fill>
      <border diagonalUp="0" diagonalDown="0" outline="0">
        <left style="thin">
          <color indexed="64"/>
        </left>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right style="thin">
          <color indexed="64"/>
        </right>
        <top style="thin">
          <color indexed="64"/>
        </top>
        <bottom/>
      </border>
      <protection locked="0" hidden="0"/>
    </dxf>
    <dxf>
      <font>
        <b/>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auto="1"/>
        </top>
        <bottom style="thin">
          <color auto="1"/>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auto="1"/>
        <name val="Calibri Light"/>
        <scheme val="major"/>
      </font>
      <numFmt numFmtId="164" formatCode="d/mm/yy;@"/>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strike val="0"/>
        <condense val="0"/>
        <extend val="0"/>
        <outline val="0"/>
        <shadow val="0"/>
        <u val="none"/>
        <vertAlign val="baseline"/>
        <sz val="10"/>
        <color auto="1"/>
        <name val="Calibri Light"/>
        <scheme val="major"/>
      </font>
      <fill>
        <patternFill patternType="none">
          <fgColor indexed="64"/>
          <bgColor auto="1"/>
        </patternFill>
      </fill>
      <alignment horizontal="center" textRotation="0"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numFmt numFmtId="2" formatCode="0.00"/>
      <fill>
        <patternFill patternType="none">
          <fgColor indexed="64"/>
          <bgColor auto="1"/>
        </patternFill>
      </fill>
      <protection locked="0" hidden="0"/>
    </dxf>
    <dxf>
      <border outline="0">
        <left style="medium">
          <color indexed="64"/>
        </left>
        <right style="thin">
          <color indexed="64"/>
        </right>
        <bottom style="thin">
          <color indexed="64"/>
        </bottom>
      </border>
    </dxf>
    <dxf>
      <numFmt numFmtId="2" formatCode="0.00"/>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8"/>
        <color theme="0"/>
        <name val="Calibri Light"/>
        <scheme val="major"/>
      </font>
      <numFmt numFmtId="2" formatCode="0.00"/>
      <fill>
        <patternFill patternType="solid">
          <fgColor indexed="64"/>
          <bgColor rgb="FF00B0F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207818</xdr:colOff>
      <xdr:row>0</xdr:row>
      <xdr:rowOff>17319</xdr:rowOff>
    </xdr:from>
    <xdr:to>
      <xdr:col>10</xdr:col>
      <xdr:colOff>257175</xdr:colOff>
      <xdr:row>2</xdr:row>
      <xdr:rowOff>163956</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0" y="17319"/>
          <a:ext cx="1971675" cy="553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10581</xdr:colOff>
      <xdr:row>9</xdr:row>
      <xdr:rowOff>20169</xdr:rowOff>
    </xdr:from>
    <xdr:to>
      <xdr:col>12</xdr:col>
      <xdr:colOff>846665</xdr:colOff>
      <xdr:row>9</xdr:row>
      <xdr:rowOff>201086</xdr:rowOff>
    </xdr:to>
    <xdr:sp macro="" textlink="">
      <xdr:nvSpPr>
        <xdr:cNvPr id="3" name="Left Brace 2">
          <a:extLst>
            <a:ext uri="{FF2B5EF4-FFF2-40B4-BE49-F238E27FC236}">
              <a16:creationId xmlns:a16="http://schemas.microsoft.com/office/drawing/2014/main" id="{00000000-0008-0000-0100-000003000000}"/>
            </a:ext>
          </a:extLst>
        </xdr:cNvPr>
        <xdr:cNvSpPr/>
      </xdr:nvSpPr>
      <xdr:spPr>
        <a:xfrm rot="5400000">
          <a:off x="6741081" y="-1069414"/>
          <a:ext cx="180917" cy="6275917"/>
        </a:xfrm>
        <a:prstGeom prst="leftBrace">
          <a:avLst/>
        </a:prstGeom>
        <a:ln>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BE" sz="1100"/>
        </a:p>
      </xdr:txBody>
    </xdr:sp>
    <xdr:clientData/>
  </xdr:twoCellAnchor>
  <xdr:twoCellAnchor>
    <xdr:from>
      <xdr:col>14</xdr:col>
      <xdr:colOff>14815</xdr:colOff>
      <xdr:row>9</xdr:row>
      <xdr:rowOff>42333</xdr:rowOff>
    </xdr:from>
    <xdr:to>
      <xdr:col>21</xdr:col>
      <xdr:colOff>3</xdr:colOff>
      <xdr:row>9</xdr:row>
      <xdr:rowOff>211667</xdr:rowOff>
    </xdr:to>
    <xdr:sp macro="" textlink="">
      <xdr:nvSpPr>
        <xdr:cNvPr id="4" name="Left Brace 3">
          <a:extLst>
            <a:ext uri="{FF2B5EF4-FFF2-40B4-BE49-F238E27FC236}">
              <a16:creationId xmlns:a16="http://schemas.microsoft.com/office/drawing/2014/main" id="{00000000-0008-0000-0100-000004000000}"/>
            </a:ext>
          </a:extLst>
        </xdr:cNvPr>
        <xdr:cNvSpPr/>
      </xdr:nvSpPr>
      <xdr:spPr>
        <a:xfrm rot="5400000">
          <a:off x="13760450" y="-908052"/>
          <a:ext cx="169334" cy="5985938"/>
        </a:xfrm>
        <a:prstGeom prst="leftBrace">
          <a:avLst/>
        </a:prstGeom>
        <a:ln>
          <a:solidFill>
            <a:srgbClr val="00B0F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B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10581</xdr:colOff>
      <xdr:row>9</xdr:row>
      <xdr:rowOff>20169</xdr:rowOff>
    </xdr:from>
    <xdr:to>
      <xdr:col>12</xdr:col>
      <xdr:colOff>846665</xdr:colOff>
      <xdr:row>9</xdr:row>
      <xdr:rowOff>201086</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rot="5400000">
          <a:off x="6296581" y="-1101164"/>
          <a:ext cx="180917" cy="6275917"/>
        </a:xfrm>
        <a:prstGeom prst="leftBrace">
          <a:avLst/>
        </a:prstGeom>
        <a:ln>
          <a:solidFill>
            <a:srgbClr val="FFC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BE" sz="1100"/>
        </a:p>
      </xdr:txBody>
    </xdr:sp>
    <xdr:clientData/>
  </xdr:twoCellAnchor>
  <xdr:twoCellAnchor>
    <xdr:from>
      <xdr:col>14</xdr:col>
      <xdr:colOff>14815</xdr:colOff>
      <xdr:row>9</xdr:row>
      <xdr:rowOff>42333</xdr:rowOff>
    </xdr:from>
    <xdr:to>
      <xdr:col>21</xdr:col>
      <xdr:colOff>3</xdr:colOff>
      <xdr:row>9</xdr:row>
      <xdr:rowOff>211667</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rot="5400000">
          <a:off x="13753042" y="-894294"/>
          <a:ext cx="169334" cy="5985938"/>
        </a:xfrm>
        <a:prstGeom prst="leftBrace">
          <a:avLst/>
        </a:prstGeom>
        <a:ln>
          <a:solidFill>
            <a:srgbClr val="FFC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B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ntvangsten_tabel" displayName="Ontvangsten_tabel" ref="A11:V112" totalsRowCount="1" headerRowDxfId="102" dataDxfId="100" totalsRowDxfId="98" headerRowBorderDxfId="101" tableBorderDxfId="99" totalsRowBorderDxfId="97" headerRowCellStyle="Normal 2" dataCellStyle="Normal 2">
  <autoFilter ref="A11:V11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Nr" dataDxfId="96" totalsRowDxfId="24" dataCellStyle="Normal 2"/>
    <tableColumn id="2" xr3:uid="{00000000-0010-0000-0000-000002000000}" name="Datum registratie" dataDxfId="95" totalsRowDxfId="23" dataCellStyle="Normal 2"/>
    <tableColumn id="3" xr3:uid="{00000000-0010-0000-0000-000003000000}" name="Omschrijving geld transfer" dataDxfId="94" totalsRowDxfId="22" dataCellStyle="Normal 2"/>
    <tableColumn id="4" xr3:uid="{00000000-0010-0000-0000-000004000000}" name="NR_1" dataDxfId="93" totalsRowDxfId="21" dataCellStyle="Normal 2"/>
    <tableColumn id="5" xr3:uid="{00000000-0010-0000-0000-000005000000}" name="Bedrag - Rekening 1" totalsRowFunction="sum" dataDxfId="92" totalsRowDxfId="20" dataCellStyle="Normal 2"/>
    <tableColumn id="6" xr3:uid="{00000000-0010-0000-0000-000006000000}" name="NR_2" dataDxfId="91" totalsRowDxfId="19" dataCellStyle="Normal 2"/>
    <tableColumn id="7" xr3:uid="{00000000-0010-0000-0000-000007000000}" name="Bedrag - Rekening 2" totalsRowFunction="sum" dataDxfId="90" totalsRowDxfId="18" dataCellStyle="Normal 2"/>
    <tableColumn id="8" xr3:uid="{00000000-0010-0000-0000-000008000000}" name="NR_3" dataDxfId="89" totalsRowDxfId="17" dataCellStyle="Normal 2"/>
    <tableColumn id="9" xr3:uid="{00000000-0010-0000-0000-000009000000}" name="Bedrag - Rekening 3" totalsRowFunction="sum" dataDxfId="88" totalsRowDxfId="16" dataCellStyle="Normal 2"/>
    <tableColumn id="10" xr3:uid="{00000000-0010-0000-0000-00000A000000}" name="NR_4" dataDxfId="87" totalsRowDxfId="15" dataCellStyle="Normal 2"/>
    <tableColumn id="11" xr3:uid="{00000000-0010-0000-0000-00000B000000}" name="Bedrag - Kas 1" totalsRowFunction="sum" dataDxfId="86" totalsRowDxfId="14" dataCellStyle="Normal 2"/>
    <tableColumn id="12" xr3:uid="{00000000-0010-0000-0000-00000C000000}" name="NR_5" dataDxfId="85" totalsRowDxfId="13" dataCellStyle="Normal 2"/>
    <tableColumn id="13" xr3:uid="{00000000-0010-0000-0000-00000D000000}" name="Bedrag - Kas 2" totalsRowFunction="sum" dataDxfId="84" totalsRowDxfId="12" dataCellStyle="Normal 2"/>
    <tableColumn id="14" xr3:uid="{00000000-0010-0000-0000-00000E000000}" name="Bedrag totaal" totalsRowFunction="sum" dataDxfId="83" totalsRowDxfId="11" dataCellStyle="Normal 2">
      <calculatedColumnFormula>IF(ISBLANK(C12),"",E12+G12+I12+K12+M12)</calculatedColumnFormula>
    </tableColumn>
    <tableColumn id="15" xr3:uid="{00000000-0010-0000-0000-00000F000000}" name="Lidgeld" totalsRowFunction="sum" dataDxfId="82" totalsRowDxfId="10" dataCellStyle="Normal 2"/>
    <tableColumn id="16" xr3:uid="{00000000-0010-0000-0000-000010000000}" name="Schenkingen en legaten" totalsRowFunction="sum" dataDxfId="81" totalsRowDxfId="9" dataCellStyle="Normal 2"/>
    <tableColumn id="17" xr3:uid="{00000000-0010-0000-0000-000011000000}" name="Subsidies" totalsRowFunction="sum" dataDxfId="80" totalsRowDxfId="8" dataCellStyle="Normal 2"/>
    <tableColumn id="18" xr3:uid="{00000000-0010-0000-0000-000012000000}" name="Interne over-boekingen" totalsRowFunction="sum" dataDxfId="79" totalsRowDxfId="7" dataCellStyle="Normal 2"/>
    <tableColumn id="19" xr3:uid="{00000000-0010-0000-0000-000013000000}" name="Andere ontvangsten" totalsRowFunction="sum" dataDxfId="78" totalsRowDxfId="6" dataCellStyle="Normal 2"/>
    <tableColumn id="21" xr3:uid="{00000000-0010-0000-0000-000015000000}" name="Andere ontvangsten2" totalsRowFunction="sum" dataDxfId="77" totalsRowDxfId="5" dataCellStyle="Normal 2"/>
    <tableColumn id="22" xr3:uid="{00000000-0010-0000-0000-000016000000}" name="Andere ontvangsten3" totalsRowFunction="sum" dataDxfId="76" totalsRowDxfId="4" dataCellStyle="Normal 2"/>
    <tableColumn id="20" xr3:uid="{00000000-0010-0000-0000-000014000000}" name="Omschrijving ontvangst" dataDxfId="75" totalsRowDxfId="3" dataCellStyle="Normal 2"/>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Uitgaven_tabel" displayName="Uitgaven_tabel" ref="A11:V112" totalsRowCount="1" headerRowDxfId="74" dataDxfId="72" totalsRowDxfId="70" headerRowBorderDxfId="73" tableBorderDxfId="71" totalsRowBorderDxfId="69" headerRowCellStyle="Normal 2" dataCellStyle="Normal 2">
  <autoFilter ref="A11:V11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100-000001000000}" name="Nr" dataDxfId="68" totalsRowDxfId="46" dataCellStyle="Normal 2"/>
    <tableColumn id="2" xr3:uid="{00000000-0010-0000-0100-000002000000}" name="Datum registratie" dataDxfId="67" totalsRowDxfId="45" dataCellStyle="Normal 2"/>
    <tableColumn id="3" xr3:uid="{00000000-0010-0000-0100-000003000000}" name="Omschrijving geld transfer" dataDxfId="66" totalsRowDxfId="44" dataCellStyle="Normal 2"/>
    <tableColumn id="4" xr3:uid="{00000000-0010-0000-0100-000004000000}" name="NR_1" dataDxfId="65" totalsRowDxfId="43" dataCellStyle="Normal 2"/>
    <tableColumn id="5" xr3:uid="{00000000-0010-0000-0100-000005000000}" name="Bedrag - Rekening 1" totalsRowFunction="sum" dataDxfId="64" totalsRowDxfId="42" dataCellStyle="Normal 2"/>
    <tableColumn id="6" xr3:uid="{00000000-0010-0000-0100-000006000000}" name="NR_2" dataDxfId="63" totalsRowDxfId="41" dataCellStyle="Normal 2"/>
    <tableColumn id="7" xr3:uid="{00000000-0010-0000-0100-000007000000}" name="Bedrag - Rekening 2" totalsRowFunction="sum" dataDxfId="62" totalsRowDxfId="40" dataCellStyle="Normal 2"/>
    <tableColumn id="8" xr3:uid="{00000000-0010-0000-0100-000008000000}" name="NR_3" dataDxfId="61" totalsRowDxfId="39" dataCellStyle="Normal 2"/>
    <tableColumn id="9" xr3:uid="{00000000-0010-0000-0100-000009000000}" name="Bedrag - Rekening 3" totalsRowFunction="sum" dataDxfId="60" totalsRowDxfId="38" dataCellStyle="Normal 2"/>
    <tableColumn id="10" xr3:uid="{00000000-0010-0000-0100-00000A000000}" name="NR_4" dataDxfId="59" totalsRowDxfId="37" dataCellStyle="Normal 2"/>
    <tableColumn id="11" xr3:uid="{00000000-0010-0000-0100-00000B000000}" name="Bedrag - Kas 1" totalsRowFunction="sum" dataDxfId="58" totalsRowDxfId="36" dataCellStyle="Normal 2"/>
    <tableColumn id="12" xr3:uid="{00000000-0010-0000-0100-00000C000000}" name="NR_5" dataDxfId="57" totalsRowDxfId="35" dataCellStyle="Normal 2"/>
    <tableColumn id="13" xr3:uid="{00000000-0010-0000-0100-00000D000000}" name="Bedrag - Kas 2" totalsRowFunction="sum" dataDxfId="56" totalsRowDxfId="34" dataCellStyle="Normal 2"/>
    <tableColumn id="14" xr3:uid="{00000000-0010-0000-0100-00000E000000}" name="Bedrag totaal" totalsRowFunction="sum" dataDxfId="55" totalsRowDxfId="33" dataCellStyle="Normal 2">
      <calculatedColumnFormula>IF(ISBLANK(C12),"",E12+G12+I12+K12+M12)</calculatedColumnFormula>
    </tableColumn>
    <tableColumn id="15" xr3:uid="{00000000-0010-0000-0100-00000F000000}" name="Goederen" totalsRowFunction="sum" dataDxfId="54" totalsRowDxfId="32" dataCellStyle="Normal 2"/>
    <tableColumn id="16" xr3:uid="{00000000-0010-0000-0100-000010000000}" name="Bezoldigingen" totalsRowFunction="sum" dataDxfId="53" totalsRowDxfId="31" dataCellStyle="Normal 2"/>
    <tableColumn id="17" xr3:uid="{00000000-0010-0000-0100-000011000000}" name="Diensten en diverse goederen" totalsRowFunction="sum" dataDxfId="52" totalsRowDxfId="30" dataCellStyle="Normal 2"/>
    <tableColumn id="18" xr3:uid="{00000000-0010-0000-0100-000012000000}" name="Interne overboekingen" totalsRowFunction="sum" dataDxfId="51" totalsRowDxfId="29" dataCellStyle="Normal 2"/>
    <tableColumn id="19" xr3:uid="{00000000-0010-0000-0100-000013000000}" name="Andere uitgaven" totalsRowFunction="sum" dataDxfId="50" totalsRowDxfId="28" dataCellStyle="Normal 2"/>
    <tableColumn id="21" xr3:uid="{00000000-0010-0000-0100-000015000000}" name="Andere uitgaven2" totalsRowFunction="sum" dataDxfId="49" totalsRowDxfId="27" dataCellStyle="Normal 2"/>
    <tableColumn id="22" xr3:uid="{00000000-0010-0000-0100-000016000000}" name="Andere uitgaven3" totalsRowFunction="sum" dataDxfId="48" totalsRowDxfId="26" dataCellStyle="Normal 2"/>
    <tableColumn id="20" xr3:uid="{00000000-0010-0000-0100-000014000000}" name="Omschrijving ontvangst" dataDxfId="47" totalsRowDxfId="25" dataCellStyle="Normal 2"/>
  </tableColumns>
  <tableStyleInfo name="TableStyleLight19" showFirstColumn="0" showLastColumn="0" showRowStripes="1" showColumnStripes="0"/>
</table>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1"/>
  <sheetViews>
    <sheetView tabSelected="1" view="pageLayout" zoomScale="110" zoomScaleNormal="110" zoomScalePageLayoutView="110" workbookViewId="0">
      <selection activeCell="C4" sqref="C4"/>
    </sheetView>
  </sheetViews>
  <sheetFormatPr defaultColWidth="8.88671875" defaultRowHeight="13.2" x14ac:dyDescent="0.25"/>
  <cols>
    <col min="1" max="1" width="35.44140625" style="16" customWidth="1"/>
    <col min="2" max="2" width="2" style="16" customWidth="1"/>
    <col min="3" max="3" width="34.6640625" style="10" customWidth="1"/>
    <col min="4" max="4" width="11.6640625" style="15" customWidth="1"/>
    <col min="5" max="6" width="8.88671875" style="10"/>
    <col min="7" max="7" width="9.6640625" style="10" bestFit="1" customWidth="1"/>
    <col min="8" max="253" width="8.88671875" style="10"/>
    <col min="254" max="254" width="35.44140625" style="10" customWidth="1"/>
    <col min="255" max="255" width="34.6640625" style="10" customWidth="1"/>
    <col min="256" max="258" width="11.6640625" style="10" customWidth="1"/>
    <col min="259" max="259" width="10.6640625" style="10" bestFit="1" customWidth="1"/>
    <col min="260" max="509" width="8.88671875" style="10"/>
    <col min="510" max="510" width="35.44140625" style="10" customWidth="1"/>
    <col min="511" max="511" width="34.6640625" style="10" customWidth="1"/>
    <col min="512" max="514" width="11.6640625" style="10" customWidth="1"/>
    <col min="515" max="515" width="10.6640625" style="10" bestFit="1" customWidth="1"/>
    <col min="516" max="765" width="8.88671875" style="10"/>
    <col min="766" max="766" width="35.44140625" style="10" customWidth="1"/>
    <col min="767" max="767" width="34.6640625" style="10" customWidth="1"/>
    <col min="768" max="770" width="11.6640625" style="10" customWidth="1"/>
    <col min="771" max="771" width="10.6640625" style="10" bestFit="1" customWidth="1"/>
    <col min="772" max="1021" width="8.88671875" style="10"/>
    <col min="1022" max="1022" width="35.44140625" style="10" customWidth="1"/>
    <col min="1023" max="1023" width="34.6640625" style="10" customWidth="1"/>
    <col min="1024" max="1026" width="11.6640625" style="10" customWidth="1"/>
    <col min="1027" max="1027" width="10.6640625" style="10" bestFit="1" customWidth="1"/>
    <col min="1028" max="1277" width="8.88671875" style="10"/>
    <col min="1278" max="1278" width="35.44140625" style="10" customWidth="1"/>
    <col min="1279" max="1279" width="34.6640625" style="10" customWidth="1"/>
    <col min="1280" max="1282" width="11.6640625" style="10" customWidth="1"/>
    <col min="1283" max="1283" width="10.6640625" style="10" bestFit="1" customWidth="1"/>
    <col min="1284" max="1533" width="8.88671875" style="10"/>
    <col min="1534" max="1534" width="35.44140625" style="10" customWidth="1"/>
    <col min="1535" max="1535" width="34.6640625" style="10" customWidth="1"/>
    <col min="1536" max="1538" width="11.6640625" style="10" customWidth="1"/>
    <col min="1539" max="1539" width="10.6640625" style="10" bestFit="1" customWidth="1"/>
    <col min="1540" max="1789" width="8.88671875" style="10"/>
    <col min="1790" max="1790" width="35.44140625" style="10" customWidth="1"/>
    <col min="1791" max="1791" width="34.6640625" style="10" customWidth="1"/>
    <col min="1792" max="1794" width="11.6640625" style="10" customWidth="1"/>
    <col min="1795" max="1795" width="10.6640625" style="10" bestFit="1" customWidth="1"/>
    <col min="1796" max="2045" width="8.88671875" style="10"/>
    <col min="2046" max="2046" width="35.44140625" style="10" customWidth="1"/>
    <col min="2047" max="2047" width="34.6640625" style="10" customWidth="1"/>
    <col min="2048" max="2050" width="11.6640625" style="10" customWidth="1"/>
    <col min="2051" max="2051" width="10.6640625" style="10" bestFit="1" customWidth="1"/>
    <col min="2052" max="2301" width="8.88671875" style="10"/>
    <col min="2302" max="2302" width="35.44140625" style="10" customWidth="1"/>
    <col min="2303" max="2303" width="34.6640625" style="10" customWidth="1"/>
    <col min="2304" max="2306" width="11.6640625" style="10" customWidth="1"/>
    <col min="2307" max="2307" width="10.6640625" style="10" bestFit="1" customWidth="1"/>
    <col min="2308" max="2557" width="8.88671875" style="10"/>
    <col min="2558" max="2558" width="35.44140625" style="10" customWidth="1"/>
    <col min="2559" max="2559" width="34.6640625" style="10" customWidth="1"/>
    <col min="2560" max="2562" width="11.6640625" style="10" customWidth="1"/>
    <col min="2563" max="2563" width="10.6640625" style="10" bestFit="1" customWidth="1"/>
    <col min="2564" max="2813" width="8.88671875" style="10"/>
    <col min="2814" max="2814" width="35.44140625" style="10" customWidth="1"/>
    <col min="2815" max="2815" width="34.6640625" style="10" customWidth="1"/>
    <col min="2816" max="2818" width="11.6640625" style="10" customWidth="1"/>
    <col min="2819" max="2819" width="10.6640625" style="10" bestFit="1" customWidth="1"/>
    <col min="2820" max="3069" width="8.88671875" style="10"/>
    <col min="3070" max="3070" width="35.44140625" style="10" customWidth="1"/>
    <col min="3071" max="3071" width="34.6640625" style="10" customWidth="1"/>
    <col min="3072" max="3074" width="11.6640625" style="10" customWidth="1"/>
    <col min="3075" max="3075" width="10.6640625" style="10" bestFit="1" customWidth="1"/>
    <col min="3076" max="3325" width="8.88671875" style="10"/>
    <col min="3326" max="3326" width="35.44140625" style="10" customWidth="1"/>
    <col min="3327" max="3327" width="34.6640625" style="10" customWidth="1"/>
    <col min="3328" max="3330" width="11.6640625" style="10" customWidth="1"/>
    <col min="3331" max="3331" width="10.6640625" style="10" bestFit="1" customWidth="1"/>
    <col min="3332" max="3581" width="8.88671875" style="10"/>
    <col min="3582" max="3582" width="35.44140625" style="10" customWidth="1"/>
    <col min="3583" max="3583" width="34.6640625" style="10" customWidth="1"/>
    <col min="3584" max="3586" width="11.6640625" style="10" customWidth="1"/>
    <col min="3587" max="3587" width="10.6640625" style="10" bestFit="1" customWidth="1"/>
    <col min="3588" max="3837" width="8.88671875" style="10"/>
    <col min="3838" max="3838" width="35.44140625" style="10" customWidth="1"/>
    <col min="3839" max="3839" width="34.6640625" style="10" customWidth="1"/>
    <col min="3840" max="3842" width="11.6640625" style="10" customWidth="1"/>
    <col min="3843" max="3843" width="10.6640625" style="10" bestFit="1" customWidth="1"/>
    <col min="3844" max="4093" width="8.88671875" style="10"/>
    <col min="4094" max="4094" width="35.44140625" style="10" customWidth="1"/>
    <col min="4095" max="4095" width="34.6640625" style="10" customWidth="1"/>
    <col min="4096" max="4098" width="11.6640625" style="10" customWidth="1"/>
    <col min="4099" max="4099" width="10.6640625" style="10" bestFit="1" customWidth="1"/>
    <col min="4100" max="4349" width="8.88671875" style="10"/>
    <col min="4350" max="4350" width="35.44140625" style="10" customWidth="1"/>
    <col min="4351" max="4351" width="34.6640625" style="10" customWidth="1"/>
    <col min="4352" max="4354" width="11.6640625" style="10" customWidth="1"/>
    <col min="4355" max="4355" width="10.6640625" style="10" bestFit="1" customWidth="1"/>
    <col min="4356" max="4605" width="8.88671875" style="10"/>
    <col min="4606" max="4606" width="35.44140625" style="10" customWidth="1"/>
    <col min="4607" max="4607" width="34.6640625" style="10" customWidth="1"/>
    <col min="4608" max="4610" width="11.6640625" style="10" customWidth="1"/>
    <col min="4611" max="4611" width="10.6640625" style="10" bestFit="1" customWidth="1"/>
    <col min="4612" max="4861" width="8.88671875" style="10"/>
    <col min="4862" max="4862" width="35.44140625" style="10" customWidth="1"/>
    <col min="4863" max="4863" width="34.6640625" style="10" customWidth="1"/>
    <col min="4864" max="4866" width="11.6640625" style="10" customWidth="1"/>
    <col min="4867" max="4867" width="10.6640625" style="10" bestFit="1" customWidth="1"/>
    <col min="4868" max="5117" width="8.88671875" style="10"/>
    <col min="5118" max="5118" width="35.44140625" style="10" customWidth="1"/>
    <col min="5119" max="5119" width="34.6640625" style="10" customWidth="1"/>
    <col min="5120" max="5122" width="11.6640625" style="10" customWidth="1"/>
    <col min="5123" max="5123" width="10.6640625" style="10" bestFit="1" customWidth="1"/>
    <col min="5124" max="5373" width="8.88671875" style="10"/>
    <col min="5374" max="5374" width="35.44140625" style="10" customWidth="1"/>
    <col min="5375" max="5375" width="34.6640625" style="10" customWidth="1"/>
    <col min="5376" max="5378" width="11.6640625" style="10" customWidth="1"/>
    <col min="5379" max="5379" width="10.6640625" style="10" bestFit="1" customWidth="1"/>
    <col min="5380" max="5629" width="8.88671875" style="10"/>
    <col min="5630" max="5630" width="35.44140625" style="10" customWidth="1"/>
    <col min="5631" max="5631" width="34.6640625" style="10" customWidth="1"/>
    <col min="5632" max="5634" width="11.6640625" style="10" customWidth="1"/>
    <col min="5635" max="5635" width="10.6640625" style="10" bestFit="1" customWidth="1"/>
    <col min="5636" max="5885" width="8.88671875" style="10"/>
    <col min="5886" max="5886" width="35.44140625" style="10" customWidth="1"/>
    <col min="5887" max="5887" width="34.6640625" style="10" customWidth="1"/>
    <col min="5888" max="5890" width="11.6640625" style="10" customWidth="1"/>
    <col min="5891" max="5891" width="10.6640625" style="10" bestFit="1" customWidth="1"/>
    <col min="5892" max="6141" width="8.88671875" style="10"/>
    <col min="6142" max="6142" width="35.44140625" style="10" customWidth="1"/>
    <col min="6143" max="6143" width="34.6640625" style="10" customWidth="1"/>
    <col min="6144" max="6146" width="11.6640625" style="10" customWidth="1"/>
    <col min="6147" max="6147" width="10.6640625" style="10" bestFit="1" customWidth="1"/>
    <col min="6148" max="6397" width="8.88671875" style="10"/>
    <col min="6398" max="6398" width="35.44140625" style="10" customWidth="1"/>
    <col min="6399" max="6399" width="34.6640625" style="10" customWidth="1"/>
    <col min="6400" max="6402" width="11.6640625" style="10" customWidth="1"/>
    <col min="6403" max="6403" width="10.6640625" style="10" bestFit="1" customWidth="1"/>
    <col min="6404" max="6653" width="8.88671875" style="10"/>
    <col min="6654" max="6654" width="35.44140625" style="10" customWidth="1"/>
    <col min="6655" max="6655" width="34.6640625" style="10" customWidth="1"/>
    <col min="6656" max="6658" width="11.6640625" style="10" customWidth="1"/>
    <col min="6659" max="6659" width="10.6640625" style="10" bestFit="1" customWidth="1"/>
    <col min="6660" max="6909" width="8.88671875" style="10"/>
    <col min="6910" max="6910" width="35.44140625" style="10" customWidth="1"/>
    <col min="6911" max="6911" width="34.6640625" style="10" customWidth="1"/>
    <col min="6912" max="6914" width="11.6640625" style="10" customWidth="1"/>
    <col min="6915" max="6915" width="10.6640625" style="10" bestFit="1" customWidth="1"/>
    <col min="6916" max="7165" width="8.88671875" style="10"/>
    <col min="7166" max="7166" width="35.44140625" style="10" customWidth="1"/>
    <col min="7167" max="7167" width="34.6640625" style="10" customWidth="1"/>
    <col min="7168" max="7170" width="11.6640625" style="10" customWidth="1"/>
    <col min="7171" max="7171" width="10.6640625" style="10" bestFit="1" customWidth="1"/>
    <col min="7172" max="7421" width="8.88671875" style="10"/>
    <col min="7422" max="7422" width="35.44140625" style="10" customWidth="1"/>
    <col min="7423" max="7423" width="34.6640625" style="10" customWidth="1"/>
    <col min="7424" max="7426" width="11.6640625" style="10" customWidth="1"/>
    <col min="7427" max="7427" width="10.6640625" style="10" bestFit="1" customWidth="1"/>
    <col min="7428" max="7677" width="8.88671875" style="10"/>
    <col min="7678" max="7678" width="35.44140625" style="10" customWidth="1"/>
    <col min="7679" max="7679" width="34.6640625" style="10" customWidth="1"/>
    <col min="7680" max="7682" width="11.6640625" style="10" customWidth="1"/>
    <col min="7683" max="7683" width="10.6640625" style="10" bestFit="1" customWidth="1"/>
    <col min="7684" max="7933" width="8.88671875" style="10"/>
    <col min="7934" max="7934" width="35.44140625" style="10" customWidth="1"/>
    <col min="7935" max="7935" width="34.6640625" style="10" customWidth="1"/>
    <col min="7936" max="7938" width="11.6640625" style="10" customWidth="1"/>
    <col min="7939" max="7939" width="10.6640625" style="10" bestFit="1" customWidth="1"/>
    <col min="7940" max="8189" width="8.88671875" style="10"/>
    <col min="8190" max="8190" width="35.44140625" style="10" customWidth="1"/>
    <col min="8191" max="8191" width="34.6640625" style="10" customWidth="1"/>
    <col min="8192" max="8194" width="11.6640625" style="10" customWidth="1"/>
    <col min="8195" max="8195" width="10.6640625" style="10" bestFit="1" customWidth="1"/>
    <col min="8196" max="8445" width="8.88671875" style="10"/>
    <col min="8446" max="8446" width="35.44140625" style="10" customWidth="1"/>
    <col min="8447" max="8447" width="34.6640625" style="10" customWidth="1"/>
    <col min="8448" max="8450" width="11.6640625" style="10" customWidth="1"/>
    <col min="8451" max="8451" width="10.6640625" style="10" bestFit="1" customWidth="1"/>
    <col min="8452" max="8701" width="8.88671875" style="10"/>
    <col min="8702" max="8702" width="35.44140625" style="10" customWidth="1"/>
    <col min="8703" max="8703" width="34.6640625" style="10" customWidth="1"/>
    <col min="8704" max="8706" width="11.6640625" style="10" customWidth="1"/>
    <col min="8707" max="8707" width="10.6640625" style="10" bestFit="1" customWidth="1"/>
    <col min="8708" max="8957" width="8.88671875" style="10"/>
    <col min="8958" max="8958" width="35.44140625" style="10" customWidth="1"/>
    <col min="8959" max="8959" width="34.6640625" style="10" customWidth="1"/>
    <col min="8960" max="8962" width="11.6640625" style="10" customWidth="1"/>
    <col min="8963" max="8963" width="10.6640625" style="10" bestFit="1" customWidth="1"/>
    <col min="8964" max="9213" width="8.88671875" style="10"/>
    <col min="9214" max="9214" width="35.44140625" style="10" customWidth="1"/>
    <col min="9215" max="9215" width="34.6640625" style="10" customWidth="1"/>
    <col min="9216" max="9218" width="11.6640625" style="10" customWidth="1"/>
    <col min="9219" max="9219" width="10.6640625" style="10" bestFit="1" customWidth="1"/>
    <col min="9220" max="9469" width="8.88671875" style="10"/>
    <col min="9470" max="9470" width="35.44140625" style="10" customWidth="1"/>
    <col min="9471" max="9471" width="34.6640625" style="10" customWidth="1"/>
    <col min="9472" max="9474" width="11.6640625" style="10" customWidth="1"/>
    <col min="9475" max="9475" width="10.6640625" style="10" bestFit="1" customWidth="1"/>
    <col min="9476" max="9725" width="8.88671875" style="10"/>
    <col min="9726" max="9726" width="35.44140625" style="10" customWidth="1"/>
    <col min="9727" max="9727" width="34.6640625" style="10" customWidth="1"/>
    <col min="9728" max="9730" width="11.6640625" style="10" customWidth="1"/>
    <col min="9731" max="9731" width="10.6640625" style="10" bestFit="1" customWidth="1"/>
    <col min="9732" max="9981" width="8.88671875" style="10"/>
    <col min="9982" max="9982" width="35.44140625" style="10" customWidth="1"/>
    <col min="9983" max="9983" width="34.6640625" style="10" customWidth="1"/>
    <col min="9984" max="9986" width="11.6640625" style="10" customWidth="1"/>
    <col min="9987" max="9987" width="10.6640625" style="10" bestFit="1" customWidth="1"/>
    <col min="9988" max="10237" width="8.88671875" style="10"/>
    <col min="10238" max="10238" width="35.44140625" style="10" customWidth="1"/>
    <col min="10239" max="10239" width="34.6640625" style="10" customWidth="1"/>
    <col min="10240" max="10242" width="11.6640625" style="10" customWidth="1"/>
    <col min="10243" max="10243" width="10.6640625" style="10" bestFit="1" customWidth="1"/>
    <col min="10244" max="10493" width="8.88671875" style="10"/>
    <col min="10494" max="10494" width="35.44140625" style="10" customWidth="1"/>
    <col min="10495" max="10495" width="34.6640625" style="10" customWidth="1"/>
    <col min="10496" max="10498" width="11.6640625" style="10" customWidth="1"/>
    <col min="10499" max="10499" width="10.6640625" style="10" bestFit="1" customWidth="1"/>
    <col min="10500" max="10749" width="8.88671875" style="10"/>
    <col min="10750" max="10750" width="35.44140625" style="10" customWidth="1"/>
    <col min="10751" max="10751" width="34.6640625" style="10" customWidth="1"/>
    <col min="10752" max="10754" width="11.6640625" style="10" customWidth="1"/>
    <col min="10755" max="10755" width="10.6640625" style="10" bestFit="1" customWidth="1"/>
    <col min="10756" max="11005" width="8.88671875" style="10"/>
    <col min="11006" max="11006" width="35.44140625" style="10" customWidth="1"/>
    <col min="11007" max="11007" width="34.6640625" style="10" customWidth="1"/>
    <col min="11008" max="11010" width="11.6640625" style="10" customWidth="1"/>
    <col min="11011" max="11011" width="10.6640625" style="10" bestFit="1" customWidth="1"/>
    <col min="11012" max="11261" width="8.88671875" style="10"/>
    <col min="11262" max="11262" width="35.44140625" style="10" customWidth="1"/>
    <col min="11263" max="11263" width="34.6640625" style="10" customWidth="1"/>
    <col min="11264" max="11266" width="11.6640625" style="10" customWidth="1"/>
    <col min="11267" max="11267" width="10.6640625" style="10" bestFit="1" customWidth="1"/>
    <col min="11268" max="11517" width="8.88671875" style="10"/>
    <col min="11518" max="11518" width="35.44140625" style="10" customWidth="1"/>
    <col min="11519" max="11519" width="34.6640625" style="10" customWidth="1"/>
    <col min="11520" max="11522" width="11.6640625" style="10" customWidth="1"/>
    <col min="11523" max="11523" width="10.6640625" style="10" bestFit="1" customWidth="1"/>
    <col min="11524" max="11773" width="8.88671875" style="10"/>
    <col min="11774" max="11774" width="35.44140625" style="10" customWidth="1"/>
    <col min="11775" max="11775" width="34.6640625" style="10" customWidth="1"/>
    <col min="11776" max="11778" width="11.6640625" style="10" customWidth="1"/>
    <col min="11779" max="11779" width="10.6640625" style="10" bestFit="1" customWidth="1"/>
    <col min="11780" max="12029" width="8.88671875" style="10"/>
    <col min="12030" max="12030" width="35.44140625" style="10" customWidth="1"/>
    <col min="12031" max="12031" width="34.6640625" style="10" customWidth="1"/>
    <col min="12032" max="12034" width="11.6640625" style="10" customWidth="1"/>
    <col min="12035" max="12035" width="10.6640625" style="10" bestFit="1" customWidth="1"/>
    <col min="12036" max="12285" width="8.88671875" style="10"/>
    <col min="12286" max="12286" width="35.44140625" style="10" customWidth="1"/>
    <col min="12287" max="12287" width="34.6640625" style="10" customWidth="1"/>
    <col min="12288" max="12290" width="11.6640625" style="10" customWidth="1"/>
    <col min="12291" max="12291" width="10.6640625" style="10" bestFit="1" customWidth="1"/>
    <col min="12292" max="12541" width="8.88671875" style="10"/>
    <col min="12542" max="12542" width="35.44140625" style="10" customWidth="1"/>
    <col min="12543" max="12543" width="34.6640625" style="10" customWidth="1"/>
    <col min="12544" max="12546" width="11.6640625" style="10" customWidth="1"/>
    <col min="12547" max="12547" width="10.6640625" style="10" bestFit="1" customWidth="1"/>
    <col min="12548" max="12797" width="8.88671875" style="10"/>
    <col min="12798" max="12798" width="35.44140625" style="10" customWidth="1"/>
    <col min="12799" max="12799" width="34.6640625" style="10" customWidth="1"/>
    <col min="12800" max="12802" width="11.6640625" style="10" customWidth="1"/>
    <col min="12803" max="12803" width="10.6640625" style="10" bestFit="1" customWidth="1"/>
    <col min="12804" max="13053" width="8.88671875" style="10"/>
    <col min="13054" max="13054" width="35.44140625" style="10" customWidth="1"/>
    <col min="13055" max="13055" width="34.6640625" style="10" customWidth="1"/>
    <col min="13056" max="13058" width="11.6640625" style="10" customWidth="1"/>
    <col min="13059" max="13059" width="10.6640625" style="10" bestFit="1" customWidth="1"/>
    <col min="13060" max="13309" width="8.88671875" style="10"/>
    <col min="13310" max="13310" width="35.44140625" style="10" customWidth="1"/>
    <col min="13311" max="13311" width="34.6640625" style="10" customWidth="1"/>
    <col min="13312" max="13314" width="11.6640625" style="10" customWidth="1"/>
    <col min="13315" max="13315" width="10.6640625" style="10" bestFit="1" customWidth="1"/>
    <col min="13316" max="13565" width="8.88671875" style="10"/>
    <col min="13566" max="13566" width="35.44140625" style="10" customWidth="1"/>
    <col min="13567" max="13567" width="34.6640625" style="10" customWidth="1"/>
    <col min="13568" max="13570" width="11.6640625" style="10" customWidth="1"/>
    <col min="13571" max="13571" width="10.6640625" style="10" bestFit="1" customWidth="1"/>
    <col min="13572" max="13821" width="8.88671875" style="10"/>
    <col min="13822" max="13822" width="35.44140625" style="10" customWidth="1"/>
    <col min="13823" max="13823" width="34.6640625" style="10" customWidth="1"/>
    <col min="13824" max="13826" width="11.6640625" style="10" customWidth="1"/>
    <col min="13827" max="13827" width="10.6640625" style="10" bestFit="1" customWidth="1"/>
    <col min="13828" max="14077" width="8.88671875" style="10"/>
    <col min="14078" max="14078" width="35.44140625" style="10" customWidth="1"/>
    <col min="14079" max="14079" width="34.6640625" style="10" customWidth="1"/>
    <col min="14080" max="14082" width="11.6640625" style="10" customWidth="1"/>
    <col min="14083" max="14083" width="10.6640625" style="10" bestFit="1" customWidth="1"/>
    <col min="14084" max="14333" width="8.88671875" style="10"/>
    <col min="14334" max="14334" width="35.44140625" style="10" customWidth="1"/>
    <col min="14335" max="14335" width="34.6640625" style="10" customWidth="1"/>
    <col min="14336" max="14338" width="11.6640625" style="10" customWidth="1"/>
    <col min="14339" max="14339" width="10.6640625" style="10" bestFit="1" customWidth="1"/>
    <col min="14340" max="14589" width="8.88671875" style="10"/>
    <col min="14590" max="14590" width="35.44140625" style="10" customWidth="1"/>
    <col min="14591" max="14591" width="34.6640625" style="10" customWidth="1"/>
    <col min="14592" max="14594" width="11.6640625" style="10" customWidth="1"/>
    <col min="14595" max="14595" width="10.6640625" style="10" bestFit="1" customWidth="1"/>
    <col min="14596" max="14845" width="8.88671875" style="10"/>
    <col min="14846" max="14846" width="35.44140625" style="10" customWidth="1"/>
    <col min="14847" max="14847" width="34.6640625" style="10" customWidth="1"/>
    <col min="14848" max="14850" width="11.6640625" style="10" customWidth="1"/>
    <col min="14851" max="14851" width="10.6640625" style="10" bestFit="1" customWidth="1"/>
    <col min="14852" max="15101" width="8.88671875" style="10"/>
    <col min="15102" max="15102" width="35.44140625" style="10" customWidth="1"/>
    <col min="15103" max="15103" width="34.6640625" style="10" customWidth="1"/>
    <col min="15104" max="15106" width="11.6640625" style="10" customWidth="1"/>
    <col min="15107" max="15107" width="10.6640625" style="10" bestFit="1" customWidth="1"/>
    <col min="15108" max="15357" width="8.88671875" style="10"/>
    <col min="15358" max="15358" width="35.44140625" style="10" customWidth="1"/>
    <col min="15359" max="15359" width="34.6640625" style="10" customWidth="1"/>
    <col min="15360" max="15362" width="11.6640625" style="10" customWidth="1"/>
    <col min="15363" max="15363" width="10.6640625" style="10" bestFit="1" customWidth="1"/>
    <col min="15364" max="15613" width="8.88671875" style="10"/>
    <col min="15614" max="15614" width="35.44140625" style="10" customWidth="1"/>
    <col min="15615" max="15615" width="34.6640625" style="10" customWidth="1"/>
    <col min="15616" max="15618" width="11.6640625" style="10" customWidth="1"/>
    <col min="15619" max="15619" width="10.6640625" style="10" bestFit="1" customWidth="1"/>
    <col min="15620" max="15869" width="8.88671875" style="10"/>
    <col min="15870" max="15870" width="35.44140625" style="10" customWidth="1"/>
    <col min="15871" max="15871" width="34.6640625" style="10" customWidth="1"/>
    <col min="15872" max="15874" width="11.6640625" style="10" customWidth="1"/>
    <col min="15875" max="15875" width="10.6640625" style="10" bestFit="1" customWidth="1"/>
    <col min="15876" max="16125" width="8.88671875" style="10"/>
    <col min="16126" max="16126" width="35.44140625" style="10" customWidth="1"/>
    <col min="16127" max="16127" width="34.6640625" style="10" customWidth="1"/>
    <col min="16128" max="16130" width="11.6640625" style="10" customWidth="1"/>
    <col min="16131" max="16131" width="10.6640625" style="10" bestFit="1" customWidth="1"/>
    <col min="16132" max="16384" width="8.88671875" style="10"/>
  </cols>
  <sheetData>
    <row r="2" spans="1:5" ht="18" x14ac:dyDescent="0.35">
      <c r="A2" s="40" t="s">
        <v>95</v>
      </c>
      <c r="B2" s="14"/>
    </row>
    <row r="3" spans="1:5" ht="13.8" thickBot="1" x14ac:dyDescent="0.3"/>
    <row r="4" spans="1:5" ht="14.4" thickBot="1" x14ac:dyDescent="0.35">
      <c r="A4" s="76" t="s">
        <v>100</v>
      </c>
      <c r="B4" s="41"/>
      <c r="C4" s="173"/>
      <c r="D4" s="42"/>
      <c r="E4" s="43"/>
    </row>
    <row r="5" spans="1:5" ht="14.4" thickBot="1" x14ac:dyDescent="0.35">
      <c r="A5" s="76" t="s">
        <v>32</v>
      </c>
      <c r="B5" s="41"/>
      <c r="C5" s="173"/>
      <c r="D5" s="168" t="s">
        <v>38</v>
      </c>
      <c r="E5" s="43"/>
    </row>
    <row r="6" spans="1:5" ht="14.4" thickBot="1" x14ac:dyDescent="0.35">
      <c r="A6" s="76" t="s">
        <v>96</v>
      </c>
      <c r="B6" s="41"/>
      <c r="C6" s="173" t="s">
        <v>99</v>
      </c>
      <c r="D6" s="168" t="s">
        <v>98</v>
      </c>
      <c r="E6" s="43"/>
    </row>
    <row r="7" spans="1:5" ht="14.4" thickBot="1" x14ac:dyDescent="0.35">
      <c r="A7" s="174" t="s">
        <v>101</v>
      </c>
      <c r="B7" s="41"/>
      <c r="C7" s="44"/>
      <c r="D7" s="42"/>
      <c r="E7" s="43"/>
    </row>
    <row r="8" spans="1:5" ht="14.4" thickBot="1" x14ac:dyDescent="0.35">
      <c r="A8" s="76" t="s">
        <v>33</v>
      </c>
      <c r="B8" s="41"/>
      <c r="C8" s="173"/>
      <c r="D8" s="42"/>
      <c r="E8" s="43"/>
    </row>
    <row r="9" spans="1:5" ht="14.4" thickBot="1" x14ac:dyDescent="0.35">
      <c r="A9" s="76" t="s">
        <v>34</v>
      </c>
      <c r="B9" s="41"/>
      <c r="C9" s="173"/>
      <c r="D9" s="42"/>
      <c r="E9" s="43"/>
    </row>
    <row r="10" spans="1:5" ht="14.4" thickBot="1" x14ac:dyDescent="0.35">
      <c r="A10" s="76" t="s">
        <v>35</v>
      </c>
      <c r="B10" s="41"/>
      <c r="C10" s="173"/>
      <c r="D10" s="42"/>
      <c r="E10" s="43"/>
    </row>
    <row r="11" spans="1:5" ht="14.4" thickBot="1" x14ac:dyDescent="0.35">
      <c r="A11" s="76" t="s">
        <v>116</v>
      </c>
      <c r="B11" s="41"/>
      <c r="C11" s="173"/>
      <c r="D11" s="42"/>
      <c r="E11" s="43"/>
    </row>
    <row r="12" spans="1:5" ht="52.5" customHeight="1" thickBot="1" x14ac:dyDescent="0.35">
      <c r="A12" s="41"/>
      <c r="B12" s="41"/>
      <c r="C12" s="45" t="s">
        <v>28</v>
      </c>
      <c r="D12" s="46" t="s">
        <v>31</v>
      </c>
      <c r="E12" s="43"/>
    </row>
    <row r="13" spans="1:5" ht="14.4" thickBot="1" x14ac:dyDescent="0.35">
      <c r="A13" s="47" t="s">
        <v>51</v>
      </c>
      <c r="B13" s="41"/>
      <c r="C13" s="170"/>
      <c r="D13" s="48"/>
      <c r="E13" s="43"/>
    </row>
    <row r="14" spans="1:5" ht="14.4" thickBot="1" x14ac:dyDescent="0.35">
      <c r="A14" s="47" t="s">
        <v>52</v>
      </c>
      <c r="B14" s="41"/>
      <c r="C14" s="75"/>
      <c r="D14" s="48"/>
      <c r="E14" s="43"/>
    </row>
    <row r="15" spans="1:5" ht="14.4" thickBot="1" x14ac:dyDescent="0.35">
      <c r="A15" s="47" t="s">
        <v>53</v>
      </c>
      <c r="B15" s="41"/>
      <c r="C15" s="170"/>
      <c r="D15" s="48"/>
      <c r="E15" s="43"/>
    </row>
    <row r="16" spans="1:5" ht="14.4" thickBot="1" x14ac:dyDescent="0.35">
      <c r="A16" s="47" t="s">
        <v>29</v>
      </c>
      <c r="B16" s="41"/>
      <c r="C16" s="43"/>
      <c r="D16" s="48"/>
      <c r="E16" s="43"/>
    </row>
    <row r="17" spans="1:8" ht="14.4" thickBot="1" x14ac:dyDescent="0.35">
      <c r="A17" s="47" t="s">
        <v>30</v>
      </c>
      <c r="B17" s="41"/>
      <c r="C17" s="43"/>
      <c r="D17" s="48"/>
      <c r="E17" s="43"/>
    </row>
    <row r="18" spans="1:8" ht="13.8" thickBot="1" x14ac:dyDescent="0.3">
      <c r="G18" s="38"/>
      <c r="H18" s="38"/>
    </row>
    <row r="19" spans="1:8" ht="15" thickBot="1" x14ac:dyDescent="0.35">
      <c r="A19" s="171" t="s">
        <v>36</v>
      </c>
      <c r="C19" s="169">
        <v>44927</v>
      </c>
      <c r="D19" s="172" t="s">
        <v>97</v>
      </c>
      <c r="G19" s="38">
        <f>YEAR(C19)+1</f>
        <v>2024</v>
      </c>
      <c r="H19" s="39">
        <f>DATE(G19,G20,G21)</f>
        <v>45292</v>
      </c>
    </row>
    <row r="20" spans="1:8" ht="15" thickBot="1" x14ac:dyDescent="0.35">
      <c r="A20" s="171" t="s">
        <v>37</v>
      </c>
      <c r="C20" s="169"/>
      <c r="D20" s="42"/>
      <c r="G20" s="38">
        <f>MONTH(C19)</f>
        <v>1</v>
      </c>
      <c r="H20" s="38"/>
    </row>
    <row r="21" spans="1:8" ht="13.8" x14ac:dyDescent="0.3">
      <c r="C21" s="43"/>
      <c r="G21" s="38">
        <f>DAY(C19)</f>
        <v>1</v>
      </c>
      <c r="H21" s="38"/>
    </row>
    <row r="22" spans="1:8" x14ac:dyDescent="0.25">
      <c r="G22" s="38">
        <f>YEAR(C20)+1</f>
        <v>1901</v>
      </c>
      <c r="H22" s="39">
        <f>DATE(G22,G23,G24)</f>
        <v>366</v>
      </c>
    </row>
    <row r="23" spans="1:8" x14ac:dyDescent="0.25">
      <c r="G23" s="38">
        <f>MONTH(C20)</f>
        <v>1</v>
      </c>
      <c r="H23" s="38"/>
    </row>
    <row r="24" spans="1:8" x14ac:dyDescent="0.25">
      <c r="G24" s="38">
        <f>DAY(C20)</f>
        <v>0</v>
      </c>
      <c r="H24" s="38"/>
    </row>
    <row r="31" spans="1:8" ht="13.8" x14ac:dyDescent="0.3">
      <c r="A31" s="49" t="s">
        <v>87</v>
      </c>
    </row>
  </sheetData>
  <phoneticPr fontId="12" type="noConversion"/>
  <conditionalFormatting sqref="C13:C15 C19:C20 C4:C6 C8:C11">
    <cfRule type="containsBlanks" dxfId="2" priority="2">
      <formula>LEN(TRIM(C4))=0</formula>
    </cfRule>
  </conditionalFormatting>
  <pageMargins left="0.78740157480314965" right="0.78740157480314965" top="0.98425196850393704" bottom="0.98425196850393704" header="0.51181102362204722" footer="0.51181102362204722"/>
  <pageSetup paperSize="9" scale="87" orientation="landscape" blackAndWhite="1" r:id="rId1"/>
  <headerFooter alignWithMargins="0">
    <oddHeader>&amp;C&amp;"Verdana Pro Cond SemiBold,Vet"&amp;26&amp;KFFC000Start hier</oddHead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2"/>
  <sheetViews>
    <sheetView showGridLines="0" zoomScaleNormal="100" zoomScaleSheetLayoutView="90" zoomScalePageLayoutView="80" workbookViewId="0"/>
  </sheetViews>
  <sheetFormatPr defaultColWidth="8.88671875" defaultRowHeight="13.2" outlineLevelRow="1" x14ac:dyDescent="0.25"/>
  <cols>
    <col min="1" max="1" width="5.109375" style="12" customWidth="1"/>
    <col min="2" max="2" width="10.88671875" style="18" customWidth="1"/>
    <col min="3" max="3" width="31.44140625" style="12" customWidth="1"/>
    <col min="4" max="4" width="6" style="12" customWidth="1"/>
    <col min="5" max="5" width="12.88671875" style="19" customWidth="1"/>
    <col min="6" max="6" width="6" style="12" customWidth="1"/>
    <col min="7" max="7" width="12.88671875" style="19" customWidth="1"/>
    <col min="8" max="8" width="6" style="12" customWidth="1"/>
    <col min="9" max="9" width="12.88671875" style="19" customWidth="1"/>
    <col min="10" max="10" width="6" style="12" customWidth="1"/>
    <col min="11" max="11" width="12.88671875" style="19" customWidth="1"/>
    <col min="12" max="12" width="6" style="12" customWidth="1"/>
    <col min="13" max="21" width="12.88671875" style="19" customWidth="1"/>
    <col min="22" max="22" width="31.44140625" style="12" customWidth="1"/>
    <col min="23" max="258" width="8.88671875" style="12"/>
    <col min="259" max="259" width="3.6640625" style="12" customWidth="1"/>
    <col min="260" max="260" width="9.6640625" style="12" customWidth="1"/>
    <col min="261" max="261" width="22.88671875" style="12" customWidth="1"/>
    <col min="262" max="262" width="3.6640625" style="12" customWidth="1"/>
    <col min="263" max="263" width="8.6640625" style="12" customWidth="1"/>
    <col min="264" max="264" width="3.6640625" style="12" customWidth="1"/>
    <col min="265" max="265" width="8.6640625" style="12" customWidth="1"/>
    <col min="266" max="266" width="3.6640625" style="12" customWidth="1"/>
    <col min="267" max="267" width="8.6640625" style="12" customWidth="1"/>
    <col min="268" max="268" width="3.6640625" style="12" customWidth="1"/>
    <col min="269" max="269" width="8.6640625" style="12" customWidth="1"/>
    <col min="270" max="270" width="3.6640625" style="12" customWidth="1"/>
    <col min="271" max="277" width="8.6640625" style="12" customWidth="1"/>
    <col min="278" max="278" width="22.88671875" style="12" customWidth="1"/>
    <col min="279" max="514" width="8.88671875" style="12"/>
    <col min="515" max="515" width="3.6640625" style="12" customWidth="1"/>
    <col min="516" max="516" width="9.6640625" style="12" customWidth="1"/>
    <col min="517" max="517" width="22.88671875" style="12" customWidth="1"/>
    <col min="518" max="518" width="3.6640625" style="12" customWidth="1"/>
    <col min="519" max="519" width="8.6640625" style="12" customWidth="1"/>
    <col min="520" max="520" width="3.6640625" style="12" customWidth="1"/>
    <col min="521" max="521" width="8.6640625" style="12" customWidth="1"/>
    <col min="522" max="522" width="3.6640625" style="12" customWidth="1"/>
    <col min="523" max="523" width="8.6640625" style="12" customWidth="1"/>
    <col min="524" max="524" width="3.6640625" style="12" customWidth="1"/>
    <col min="525" max="525" width="8.6640625" style="12" customWidth="1"/>
    <col min="526" max="526" width="3.6640625" style="12" customWidth="1"/>
    <col min="527" max="533" width="8.6640625" style="12" customWidth="1"/>
    <col min="534" max="534" width="22.88671875" style="12" customWidth="1"/>
    <col min="535" max="770" width="8.88671875" style="12"/>
    <col min="771" max="771" width="3.6640625" style="12" customWidth="1"/>
    <col min="772" max="772" width="9.6640625" style="12" customWidth="1"/>
    <col min="773" max="773" width="22.88671875" style="12" customWidth="1"/>
    <col min="774" max="774" width="3.6640625" style="12" customWidth="1"/>
    <col min="775" max="775" width="8.6640625" style="12" customWidth="1"/>
    <col min="776" max="776" width="3.6640625" style="12" customWidth="1"/>
    <col min="777" max="777" width="8.6640625" style="12" customWidth="1"/>
    <col min="778" max="778" width="3.6640625" style="12" customWidth="1"/>
    <col min="779" max="779" width="8.6640625" style="12" customWidth="1"/>
    <col min="780" max="780" width="3.6640625" style="12" customWidth="1"/>
    <col min="781" max="781" width="8.6640625" style="12" customWidth="1"/>
    <col min="782" max="782" width="3.6640625" style="12" customWidth="1"/>
    <col min="783" max="789" width="8.6640625" style="12" customWidth="1"/>
    <col min="790" max="790" width="22.88671875" style="12" customWidth="1"/>
    <col min="791" max="1026" width="8.88671875" style="12"/>
    <col min="1027" max="1027" width="3.6640625" style="12" customWidth="1"/>
    <col min="1028" max="1028" width="9.6640625" style="12" customWidth="1"/>
    <col min="1029" max="1029" width="22.88671875" style="12" customWidth="1"/>
    <col min="1030" max="1030" width="3.6640625" style="12" customWidth="1"/>
    <col min="1031" max="1031" width="8.6640625" style="12" customWidth="1"/>
    <col min="1032" max="1032" width="3.6640625" style="12" customWidth="1"/>
    <col min="1033" max="1033" width="8.6640625" style="12" customWidth="1"/>
    <col min="1034" max="1034" width="3.6640625" style="12" customWidth="1"/>
    <col min="1035" max="1035" width="8.6640625" style="12" customWidth="1"/>
    <col min="1036" max="1036" width="3.6640625" style="12" customWidth="1"/>
    <col min="1037" max="1037" width="8.6640625" style="12" customWidth="1"/>
    <col min="1038" max="1038" width="3.6640625" style="12" customWidth="1"/>
    <col min="1039" max="1045" width="8.6640625" style="12" customWidth="1"/>
    <col min="1046" max="1046" width="22.88671875" style="12" customWidth="1"/>
    <col min="1047" max="1282" width="8.88671875" style="12"/>
    <col min="1283" max="1283" width="3.6640625" style="12" customWidth="1"/>
    <col min="1284" max="1284" width="9.6640625" style="12" customWidth="1"/>
    <col min="1285" max="1285" width="22.88671875" style="12" customWidth="1"/>
    <col min="1286" max="1286" width="3.6640625" style="12" customWidth="1"/>
    <col min="1287" max="1287" width="8.6640625" style="12" customWidth="1"/>
    <col min="1288" max="1288" width="3.6640625" style="12" customWidth="1"/>
    <col min="1289" max="1289" width="8.6640625" style="12" customWidth="1"/>
    <col min="1290" max="1290" width="3.6640625" style="12" customWidth="1"/>
    <col min="1291" max="1291" width="8.6640625" style="12" customWidth="1"/>
    <col min="1292" max="1292" width="3.6640625" style="12" customWidth="1"/>
    <col min="1293" max="1293" width="8.6640625" style="12" customWidth="1"/>
    <col min="1294" max="1294" width="3.6640625" style="12" customWidth="1"/>
    <col min="1295" max="1301" width="8.6640625" style="12" customWidth="1"/>
    <col min="1302" max="1302" width="22.88671875" style="12" customWidth="1"/>
    <col min="1303" max="1538" width="8.88671875" style="12"/>
    <col min="1539" max="1539" width="3.6640625" style="12" customWidth="1"/>
    <col min="1540" max="1540" width="9.6640625" style="12" customWidth="1"/>
    <col min="1541" max="1541" width="22.88671875" style="12" customWidth="1"/>
    <col min="1542" max="1542" width="3.6640625" style="12" customWidth="1"/>
    <col min="1543" max="1543" width="8.6640625" style="12" customWidth="1"/>
    <col min="1544" max="1544" width="3.6640625" style="12" customWidth="1"/>
    <col min="1545" max="1545" width="8.6640625" style="12" customWidth="1"/>
    <col min="1546" max="1546" width="3.6640625" style="12" customWidth="1"/>
    <col min="1547" max="1547" width="8.6640625" style="12" customWidth="1"/>
    <col min="1548" max="1548" width="3.6640625" style="12" customWidth="1"/>
    <col min="1549" max="1549" width="8.6640625" style="12" customWidth="1"/>
    <col min="1550" max="1550" width="3.6640625" style="12" customWidth="1"/>
    <col min="1551" max="1557" width="8.6640625" style="12" customWidth="1"/>
    <col min="1558" max="1558" width="22.88671875" style="12" customWidth="1"/>
    <col min="1559" max="1794" width="8.88671875" style="12"/>
    <col min="1795" max="1795" width="3.6640625" style="12" customWidth="1"/>
    <col min="1796" max="1796" width="9.6640625" style="12" customWidth="1"/>
    <col min="1797" max="1797" width="22.88671875" style="12" customWidth="1"/>
    <col min="1798" max="1798" width="3.6640625" style="12" customWidth="1"/>
    <col min="1799" max="1799" width="8.6640625" style="12" customWidth="1"/>
    <col min="1800" max="1800" width="3.6640625" style="12" customWidth="1"/>
    <col min="1801" max="1801" width="8.6640625" style="12" customWidth="1"/>
    <col min="1802" max="1802" width="3.6640625" style="12" customWidth="1"/>
    <col min="1803" max="1803" width="8.6640625" style="12" customWidth="1"/>
    <col min="1804" max="1804" width="3.6640625" style="12" customWidth="1"/>
    <col min="1805" max="1805" width="8.6640625" style="12" customWidth="1"/>
    <col min="1806" max="1806" width="3.6640625" style="12" customWidth="1"/>
    <col min="1807" max="1813" width="8.6640625" style="12" customWidth="1"/>
    <col min="1814" max="1814" width="22.88671875" style="12" customWidth="1"/>
    <col min="1815" max="2050" width="8.88671875" style="12"/>
    <col min="2051" max="2051" width="3.6640625" style="12" customWidth="1"/>
    <col min="2052" max="2052" width="9.6640625" style="12" customWidth="1"/>
    <col min="2053" max="2053" width="22.88671875" style="12" customWidth="1"/>
    <col min="2054" max="2054" width="3.6640625" style="12" customWidth="1"/>
    <col min="2055" max="2055" width="8.6640625" style="12" customWidth="1"/>
    <col min="2056" max="2056" width="3.6640625" style="12" customWidth="1"/>
    <col min="2057" max="2057" width="8.6640625" style="12" customWidth="1"/>
    <col min="2058" max="2058" width="3.6640625" style="12" customWidth="1"/>
    <col min="2059" max="2059" width="8.6640625" style="12" customWidth="1"/>
    <col min="2060" max="2060" width="3.6640625" style="12" customWidth="1"/>
    <col min="2061" max="2061" width="8.6640625" style="12" customWidth="1"/>
    <col min="2062" max="2062" width="3.6640625" style="12" customWidth="1"/>
    <col min="2063" max="2069" width="8.6640625" style="12" customWidth="1"/>
    <col min="2070" max="2070" width="22.88671875" style="12" customWidth="1"/>
    <col min="2071" max="2306" width="8.88671875" style="12"/>
    <col min="2307" max="2307" width="3.6640625" style="12" customWidth="1"/>
    <col min="2308" max="2308" width="9.6640625" style="12" customWidth="1"/>
    <col min="2309" max="2309" width="22.88671875" style="12" customWidth="1"/>
    <col min="2310" max="2310" width="3.6640625" style="12" customWidth="1"/>
    <col min="2311" max="2311" width="8.6640625" style="12" customWidth="1"/>
    <col min="2312" max="2312" width="3.6640625" style="12" customWidth="1"/>
    <col min="2313" max="2313" width="8.6640625" style="12" customWidth="1"/>
    <col min="2314" max="2314" width="3.6640625" style="12" customWidth="1"/>
    <col min="2315" max="2315" width="8.6640625" style="12" customWidth="1"/>
    <col min="2316" max="2316" width="3.6640625" style="12" customWidth="1"/>
    <col min="2317" max="2317" width="8.6640625" style="12" customWidth="1"/>
    <col min="2318" max="2318" width="3.6640625" style="12" customWidth="1"/>
    <col min="2319" max="2325" width="8.6640625" style="12" customWidth="1"/>
    <col min="2326" max="2326" width="22.88671875" style="12" customWidth="1"/>
    <col min="2327" max="2562" width="8.88671875" style="12"/>
    <col min="2563" max="2563" width="3.6640625" style="12" customWidth="1"/>
    <col min="2564" max="2564" width="9.6640625" style="12" customWidth="1"/>
    <col min="2565" max="2565" width="22.88671875" style="12" customWidth="1"/>
    <col min="2566" max="2566" width="3.6640625" style="12" customWidth="1"/>
    <col min="2567" max="2567" width="8.6640625" style="12" customWidth="1"/>
    <col min="2568" max="2568" width="3.6640625" style="12" customWidth="1"/>
    <col min="2569" max="2569" width="8.6640625" style="12" customWidth="1"/>
    <col min="2570" max="2570" width="3.6640625" style="12" customWidth="1"/>
    <col min="2571" max="2571" width="8.6640625" style="12" customWidth="1"/>
    <col min="2572" max="2572" width="3.6640625" style="12" customWidth="1"/>
    <col min="2573" max="2573" width="8.6640625" style="12" customWidth="1"/>
    <col min="2574" max="2574" width="3.6640625" style="12" customWidth="1"/>
    <col min="2575" max="2581" width="8.6640625" style="12" customWidth="1"/>
    <col min="2582" max="2582" width="22.88671875" style="12" customWidth="1"/>
    <col min="2583" max="2818" width="8.88671875" style="12"/>
    <col min="2819" max="2819" width="3.6640625" style="12" customWidth="1"/>
    <col min="2820" max="2820" width="9.6640625" style="12" customWidth="1"/>
    <col min="2821" max="2821" width="22.88671875" style="12" customWidth="1"/>
    <col min="2822" max="2822" width="3.6640625" style="12" customWidth="1"/>
    <col min="2823" max="2823" width="8.6640625" style="12" customWidth="1"/>
    <col min="2824" max="2824" width="3.6640625" style="12" customWidth="1"/>
    <col min="2825" max="2825" width="8.6640625" style="12" customWidth="1"/>
    <col min="2826" max="2826" width="3.6640625" style="12" customWidth="1"/>
    <col min="2827" max="2827" width="8.6640625" style="12" customWidth="1"/>
    <col min="2828" max="2828" width="3.6640625" style="12" customWidth="1"/>
    <col min="2829" max="2829" width="8.6640625" style="12" customWidth="1"/>
    <col min="2830" max="2830" width="3.6640625" style="12" customWidth="1"/>
    <col min="2831" max="2837" width="8.6640625" style="12" customWidth="1"/>
    <col min="2838" max="2838" width="22.88671875" style="12" customWidth="1"/>
    <col min="2839" max="3074" width="8.88671875" style="12"/>
    <col min="3075" max="3075" width="3.6640625" style="12" customWidth="1"/>
    <col min="3076" max="3076" width="9.6640625" style="12" customWidth="1"/>
    <col min="3077" max="3077" width="22.88671875" style="12" customWidth="1"/>
    <col min="3078" max="3078" width="3.6640625" style="12" customWidth="1"/>
    <col min="3079" max="3079" width="8.6640625" style="12" customWidth="1"/>
    <col min="3080" max="3080" width="3.6640625" style="12" customWidth="1"/>
    <col min="3081" max="3081" width="8.6640625" style="12" customWidth="1"/>
    <col min="3082" max="3082" width="3.6640625" style="12" customWidth="1"/>
    <col min="3083" max="3083" width="8.6640625" style="12" customWidth="1"/>
    <col min="3084" max="3084" width="3.6640625" style="12" customWidth="1"/>
    <col min="3085" max="3085" width="8.6640625" style="12" customWidth="1"/>
    <col min="3086" max="3086" width="3.6640625" style="12" customWidth="1"/>
    <col min="3087" max="3093" width="8.6640625" style="12" customWidth="1"/>
    <col min="3094" max="3094" width="22.88671875" style="12" customWidth="1"/>
    <col min="3095" max="3330" width="8.88671875" style="12"/>
    <col min="3331" max="3331" width="3.6640625" style="12" customWidth="1"/>
    <col min="3332" max="3332" width="9.6640625" style="12" customWidth="1"/>
    <col min="3333" max="3333" width="22.88671875" style="12" customWidth="1"/>
    <col min="3334" max="3334" width="3.6640625" style="12" customWidth="1"/>
    <col min="3335" max="3335" width="8.6640625" style="12" customWidth="1"/>
    <col min="3336" max="3336" width="3.6640625" style="12" customWidth="1"/>
    <col min="3337" max="3337" width="8.6640625" style="12" customWidth="1"/>
    <col min="3338" max="3338" width="3.6640625" style="12" customWidth="1"/>
    <col min="3339" max="3339" width="8.6640625" style="12" customWidth="1"/>
    <col min="3340" max="3340" width="3.6640625" style="12" customWidth="1"/>
    <col min="3341" max="3341" width="8.6640625" style="12" customWidth="1"/>
    <col min="3342" max="3342" width="3.6640625" style="12" customWidth="1"/>
    <col min="3343" max="3349" width="8.6640625" style="12" customWidth="1"/>
    <col min="3350" max="3350" width="22.88671875" style="12" customWidth="1"/>
    <col min="3351" max="3586" width="8.88671875" style="12"/>
    <col min="3587" max="3587" width="3.6640625" style="12" customWidth="1"/>
    <col min="3588" max="3588" width="9.6640625" style="12" customWidth="1"/>
    <col min="3589" max="3589" width="22.88671875" style="12" customWidth="1"/>
    <col min="3590" max="3590" width="3.6640625" style="12" customWidth="1"/>
    <col min="3591" max="3591" width="8.6640625" style="12" customWidth="1"/>
    <col min="3592" max="3592" width="3.6640625" style="12" customWidth="1"/>
    <col min="3593" max="3593" width="8.6640625" style="12" customWidth="1"/>
    <col min="3594" max="3594" width="3.6640625" style="12" customWidth="1"/>
    <col min="3595" max="3595" width="8.6640625" style="12" customWidth="1"/>
    <col min="3596" max="3596" width="3.6640625" style="12" customWidth="1"/>
    <col min="3597" max="3597" width="8.6640625" style="12" customWidth="1"/>
    <col min="3598" max="3598" width="3.6640625" style="12" customWidth="1"/>
    <col min="3599" max="3605" width="8.6640625" style="12" customWidth="1"/>
    <col min="3606" max="3606" width="22.88671875" style="12" customWidth="1"/>
    <col min="3607" max="3842" width="8.88671875" style="12"/>
    <col min="3843" max="3843" width="3.6640625" style="12" customWidth="1"/>
    <col min="3844" max="3844" width="9.6640625" style="12" customWidth="1"/>
    <col min="3845" max="3845" width="22.88671875" style="12" customWidth="1"/>
    <col min="3846" max="3846" width="3.6640625" style="12" customWidth="1"/>
    <col min="3847" max="3847" width="8.6640625" style="12" customWidth="1"/>
    <col min="3848" max="3848" width="3.6640625" style="12" customWidth="1"/>
    <col min="3849" max="3849" width="8.6640625" style="12" customWidth="1"/>
    <col min="3850" max="3850" width="3.6640625" style="12" customWidth="1"/>
    <col min="3851" max="3851" width="8.6640625" style="12" customWidth="1"/>
    <col min="3852" max="3852" width="3.6640625" style="12" customWidth="1"/>
    <col min="3853" max="3853" width="8.6640625" style="12" customWidth="1"/>
    <col min="3854" max="3854" width="3.6640625" style="12" customWidth="1"/>
    <col min="3855" max="3861" width="8.6640625" style="12" customWidth="1"/>
    <col min="3862" max="3862" width="22.88671875" style="12" customWidth="1"/>
    <col min="3863" max="4098" width="8.88671875" style="12"/>
    <col min="4099" max="4099" width="3.6640625" style="12" customWidth="1"/>
    <col min="4100" max="4100" width="9.6640625" style="12" customWidth="1"/>
    <col min="4101" max="4101" width="22.88671875" style="12" customWidth="1"/>
    <col min="4102" max="4102" width="3.6640625" style="12" customWidth="1"/>
    <col min="4103" max="4103" width="8.6640625" style="12" customWidth="1"/>
    <col min="4104" max="4104" width="3.6640625" style="12" customWidth="1"/>
    <col min="4105" max="4105" width="8.6640625" style="12" customWidth="1"/>
    <col min="4106" max="4106" width="3.6640625" style="12" customWidth="1"/>
    <col min="4107" max="4107" width="8.6640625" style="12" customWidth="1"/>
    <col min="4108" max="4108" width="3.6640625" style="12" customWidth="1"/>
    <col min="4109" max="4109" width="8.6640625" style="12" customWidth="1"/>
    <col min="4110" max="4110" width="3.6640625" style="12" customWidth="1"/>
    <col min="4111" max="4117" width="8.6640625" style="12" customWidth="1"/>
    <col min="4118" max="4118" width="22.88671875" style="12" customWidth="1"/>
    <col min="4119" max="4354" width="8.88671875" style="12"/>
    <col min="4355" max="4355" width="3.6640625" style="12" customWidth="1"/>
    <col min="4356" max="4356" width="9.6640625" style="12" customWidth="1"/>
    <col min="4357" max="4357" width="22.88671875" style="12" customWidth="1"/>
    <col min="4358" max="4358" width="3.6640625" style="12" customWidth="1"/>
    <col min="4359" max="4359" width="8.6640625" style="12" customWidth="1"/>
    <col min="4360" max="4360" width="3.6640625" style="12" customWidth="1"/>
    <col min="4361" max="4361" width="8.6640625" style="12" customWidth="1"/>
    <col min="4362" max="4362" width="3.6640625" style="12" customWidth="1"/>
    <col min="4363" max="4363" width="8.6640625" style="12" customWidth="1"/>
    <col min="4364" max="4364" width="3.6640625" style="12" customWidth="1"/>
    <col min="4365" max="4365" width="8.6640625" style="12" customWidth="1"/>
    <col min="4366" max="4366" width="3.6640625" style="12" customWidth="1"/>
    <col min="4367" max="4373" width="8.6640625" style="12" customWidth="1"/>
    <col min="4374" max="4374" width="22.88671875" style="12" customWidth="1"/>
    <col min="4375" max="4610" width="8.88671875" style="12"/>
    <col min="4611" max="4611" width="3.6640625" style="12" customWidth="1"/>
    <col min="4612" max="4612" width="9.6640625" style="12" customWidth="1"/>
    <col min="4613" max="4613" width="22.88671875" style="12" customWidth="1"/>
    <col min="4614" max="4614" width="3.6640625" style="12" customWidth="1"/>
    <col min="4615" max="4615" width="8.6640625" style="12" customWidth="1"/>
    <col min="4616" max="4616" width="3.6640625" style="12" customWidth="1"/>
    <col min="4617" max="4617" width="8.6640625" style="12" customWidth="1"/>
    <col min="4618" max="4618" width="3.6640625" style="12" customWidth="1"/>
    <col min="4619" max="4619" width="8.6640625" style="12" customWidth="1"/>
    <col min="4620" max="4620" width="3.6640625" style="12" customWidth="1"/>
    <col min="4621" max="4621" width="8.6640625" style="12" customWidth="1"/>
    <col min="4622" max="4622" width="3.6640625" style="12" customWidth="1"/>
    <col min="4623" max="4629" width="8.6640625" style="12" customWidth="1"/>
    <col min="4630" max="4630" width="22.88671875" style="12" customWidth="1"/>
    <col min="4631" max="4866" width="8.88671875" style="12"/>
    <col min="4867" max="4867" width="3.6640625" style="12" customWidth="1"/>
    <col min="4868" max="4868" width="9.6640625" style="12" customWidth="1"/>
    <col min="4869" max="4869" width="22.88671875" style="12" customWidth="1"/>
    <col min="4870" max="4870" width="3.6640625" style="12" customWidth="1"/>
    <col min="4871" max="4871" width="8.6640625" style="12" customWidth="1"/>
    <col min="4872" max="4872" width="3.6640625" style="12" customWidth="1"/>
    <col min="4873" max="4873" width="8.6640625" style="12" customWidth="1"/>
    <col min="4874" max="4874" width="3.6640625" style="12" customWidth="1"/>
    <col min="4875" max="4875" width="8.6640625" style="12" customWidth="1"/>
    <col min="4876" max="4876" width="3.6640625" style="12" customWidth="1"/>
    <col min="4877" max="4877" width="8.6640625" style="12" customWidth="1"/>
    <col min="4878" max="4878" width="3.6640625" style="12" customWidth="1"/>
    <col min="4879" max="4885" width="8.6640625" style="12" customWidth="1"/>
    <col min="4886" max="4886" width="22.88671875" style="12" customWidth="1"/>
    <col min="4887" max="5122" width="8.88671875" style="12"/>
    <col min="5123" max="5123" width="3.6640625" style="12" customWidth="1"/>
    <col min="5124" max="5124" width="9.6640625" style="12" customWidth="1"/>
    <col min="5125" max="5125" width="22.88671875" style="12" customWidth="1"/>
    <col min="5126" max="5126" width="3.6640625" style="12" customWidth="1"/>
    <col min="5127" max="5127" width="8.6640625" style="12" customWidth="1"/>
    <col min="5128" max="5128" width="3.6640625" style="12" customWidth="1"/>
    <col min="5129" max="5129" width="8.6640625" style="12" customWidth="1"/>
    <col min="5130" max="5130" width="3.6640625" style="12" customWidth="1"/>
    <col min="5131" max="5131" width="8.6640625" style="12" customWidth="1"/>
    <col min="5132" max="5132" width="3.6640625" style="12" customWidth="1"/>
    <col min="5133" max="5133" width="8.6640625" style="12" customWidth="1"/>
    <col min="5134" max="5134" width="3.6640625" style="12" customWidth="1"/>
    <col min="5135" max="5141" width="8.6640625" style="12" customWidth="1"/>
    <col min="5142" max="5142" width="22.88671875" style="12" customWidth="1"/>
    <col min="5143" max="5378" width="8.88671875" style="12"/>
    <col min="5379" max="5379" width="3.6640625" style="12" customWidth="1"/>
    <col min="5380" max="5380" width="9.6640625" style="12" customWidth="1"/>
    <col min="5381" max="5381" width="22.88671875" style="12" customWidth="1"/>
    <col min="5382" max="5382" width="3.6640625" style="12" customWidth="1"/>
    <col min="5383" max="5383" width="8.6640625" style="12" customWidth="1"/>
    <col min="5384" max="5384" width="3.6640625" style="12" customWidth="1"/>
    <col min="5385" max="5385" width="8.6640625" style="12" customWidth="1"/>
    <col min="5386" max="5386" width="3.6640625" style="12" customWidth="1"/>
    <col min="5387" max="5387" width="8.6640625" style="12" customWidth="1"/>
    <col min="5388" max="5388" width="3.6640625" style="12" customWidth="1"/>
    <col min="5389" max="5389" width="8.6640625" style="12" customWidth="1"/>
    <col min="5390" max="5390" width="3.6640625" style="12" customWidth="1"/>
    <col min="5391" max="5397" width="8.6640625" style="12" customWidth="1"/>
    <col min="5398" max="5398" width="22.88671875" style="12" customWidth="1"/>
    <col min="5399" max="5634" width="8.88671875" style="12"/>
    <col min="5635" max="5635" width="3.6640625" style="12" customWidth="1"/>
    <col min="5636" max="5636" width="9.6640625" style="12" customWidth="1"/>
    <col min="5637" max="5637" width="22.88671875" style="12" customWidth="1"/>
    <col min="5638" max="5638" width="3.6640625" style="12" customWidth="1"/>
    <col min="5639" max="5639" width="8.6640625" style="12" customWidth="1"/>
    <col min="5640" max="5640" width="3.6640625" style="12" customWidth="1"/>
    <col min="5641" max="5641" width="8.6640625" style="12" customWidth="1"/>
    <col min="5642" max="5642" width="3.6640625" style="12" customWidth="1"/>
    <col min="5643" max="5643" width="8.6640625" style="12" customWidth="1"/>
    <col min="5644" max="5644" width="3.6640625" style="12" customWidth="1"/>
    <col min="5645" max="5645" width="8.6640625" style="12" customWidth="1"/>
    <col min="5646" max="5646" width="3.6640625" style="12" customWidth="1"/>
    <col min="5647" max="5653" width="8.6640625" style="12" customWidth="1"/>
    <col min="5654" max="5654" width="22.88671875" style="12" customWidth="1"/>
    <col min="5655" max="5890" width="8.88671875" style="12"/>
    <col min="5891" max="5891" width="3.6640625" style="12" customWidth="1"/>
    <col min="5892" max="5892" width="9.6640625" style="12" customWidth="1"/>
    <col min="5893" max="5893" width="22.88671875" style="12" customWidth="1"/>
    <col min="5894" max="5894" width="3.6640625" style="12" customWidth="1"/>
    <col min="5895" max="5895" width="8.6640625" style="12" customWidth="1"/>
    <col min="5896" max="5896" width="3.6640625" style="12" customWidth="1"/>
    <col min="5897" max="5897" width="8.6640625" style="12" customWidth="1"/>
    <col min="5898" max="5898" width="3.6640625" style="12" customWidth="1"/>
    <col min="5899" max="5899" width="8.6640625" style="12" customWidth="1"/>
    <col min="5900" max="5900" width="3.6640625" style="12" customWidth="1"/>
    <col min="5901" max="5901" width="8.6640625" style="12" customWidth="1"/>
    <col min="5902" max="5902" width="3.6640625" style="12" customWidth="1"/>
    <col min="5903" max="5909" width="8.6640625" style="12" customWidth="1"/>
    <col min="5910" max="5910" width="22.88671875" style="12" customWidth="1"/>
    <col min="5911" max="6146" width="8.88671875" style="12"/>
    <col min="6147" max="6147" width="3.6640625" style="12" customWidth="1"/>
    <col min="6148" max="6148" width="9.6640625" style="12" customWidth="1"/>
    <col min="6149" max="6149" width="22.88671875" style="12" customWidth="1"/>
    <col min="6150" max="6150" width="3.6640625" style="12" customWidth="1"/>
    <col min="6151" max="6151" width="8.6640625" style="12" customWidth="1"/>
    <col min="6152" max="6152" width="3.6640625" style="12" customWidth="1"/>
    <col min="6153" max="6153" width="8.6640625" style="12" customWidth="1"/>
    <col min="6154" max="6154" width="3.6640625" style="12" customWidth="1"/>
    <col min="6155" max="6155" width="8.6640625" style="12" customWidth="1"/>
    <col min="6156" max="6156" width="3.6640625" style="12" customWidth="1"/>
    <col min="6157" max="6157" width="8.6640625" style="12" customWidth="1"/>
    <col min="6158" max="6158" width="3.6640625" style="12" customWidth="1"/>
    <col min="6159" max="6165" width="8.6640625" style="12" customWidth="1"/>
    <col min="6166" max="6166" width="22.88671875" style="12" customWidth="1"/>
    <col min="6167" max="6402" width="8.88671875" style="12"/>
    <col min="6403" max="6403" width="3.6640625" style="12" customWidth="1"/>
    <col min="6404" max="6404" width="9.6640625" style="12" customWidth="1"/>
    <col min="6405" max="6405" width="22.88671875" style="12" customWidth="1"/>
    <col min="6406" max="6406" width="3.6640625" style="12" customWidth="1"/>
    <col min="6407" max="6407" width="8.6640625" style="12" customWidth="1"/>
    <col min="6408" max="6408" width="3.6640625" style="12" customWidth="1"/>
    <col min="6409" max="6409" width="8.6640625" style="12" customWidth="1"/>
    <col min="6410" max="6410" width="3.6640625" style="12" customWidth="1"/>
    <col min="6411" max="6411" width="8.6640625" style="12" customWidth="1"/>
    <col min="6412" max="6412" width="3.6640625" style="12" customWidth="1"/>
    <col min="6413" max="6413" width="8.6640625" style="12" customWidth="1"/>
    <col min="6414" max="6414" width="3.6640625" style="12" customWidth="1"/>
    <col min="6415" max="6421" width="8.6640625" style="12" customWidth="1"/>
    <col min="6422" max="6422" width="22.88671875" style="12" customWidth="1"/>
    <col min="6423" max="6658" width="8.88671875" style="12"/>
    <col min="6659" max="6659" width="3.6640625" style="12" customWidth="1"/>
    <col min="6660" max="6660" width="9.6640625" style="12" customWidth="1"/>
    <col min="6661" max="6661" width="22.88671875" style="12" customWidth="1"/>
    <col min="6662" max="6662" width="3.6640625" style="12" customWidth="1"/>
    <col min="6663" max="6663" width="8.6640625" style="12" customWidth="1"/>
    <col min="6664" max="6664" width="3.6640625" style="12" customWidth="1"/>
    <col min="6665" max="6665" width="8.6640625" style="12" customWidth="1"/>
    <col min="6666" max="6666" width="3.6640625" style="12" customWidth="1"/>
    <col min="6667" max="6667" width="8.6640625" style="12" customWidth="1"/>
    <col min="6668" max="6668" width="3.6640625" style="12" customWidth="1"/>
    <col min="6669" max="6669" width="8.6640625" style="12" customWidth="1"/>
    <col min="6670" max="6670" width="3.6640625" style="12" customWidth="1"/>
    <col min="6671" max="6677" width="8.6640625" style="12" customWidth="1"/>
    <col min="6678" max="6678" width="22.88671875" style="12" customWidth="1"/>
    <col min="6679" max="6914" width="8.88671875" style="12"/>
    <col min="6915" max="6915" width="3.6640625" style="12" customWidth="1"/>
    <col min="6916" max="6916" width="9.6640625" style="12" customWidth="1"/>
    <col min="6917" max="6917" width="22.88671875" style="12" customWidth="1"/>
    <col min="6918" max="6918" width="3.6640625" style="12" customWidth="1"/>
    <col min="6919" max="6919" width="8.6640625" style="12" customWidth="1"/>
    <col min="6920" max="6920" width="3.6640625" style="12" customWidth="1"/>
    <col min="6921" max="6921" width="8.6640625" style="12" customWidth="1"/>
    <col min="6922" max="6922" width="3.6640625" style="12" customWidth="1"/>
    <col min="6923" max="6923" width="8.6640625" style="12" customWidth="1"/>
    <col min="6924" max="6924" width="3.6640625" style="12" customWidth="1"/>
    <col min="6925" max="6925" width="8.6640625" style="12" customWidth="1"/>
    <col min="6926" max="6926" width="3.6640625" style="12" customWidth="1"/>
    <col min="6927" max="6933" width="8.6640625" style="12" customWidth="1"/>
    <col min="6934" max="6934" width="22.88671875" style="12" customWidth="1"/>
    <col min="6935" max="7170" width="8.88671875" style="12"/>
    <col min="7171" max="7171" width="3.6640625" style="12" customWidth="1"/>
    <col min="7172" max="7172" width="9.6640625" style="12" customWidth="1"/>
    <col min="7173" max="7173" width="22.88671875" style="12" customWidth="1"/>
    <col min="7174" max="7174" width="3.6640625" style="12" customWidth="1"/>
    <col min="7175" max="7175" width="8.6640625" style="12" customWidth="1"/>
    <col min="7176" max="7176" width="3.6640625" style="12" customWidth="1"/>
    <col min="7177" max="7177" width="8.6640625" style="12" customWidth="1"/>
    <col min="7178" max="7178" width="3.6640625" style="12" customWidth="1"/>
    <col min="7179" max="7179" width="8.6640625" style="12" customWidth="1"/>
    <col min="7180" max="7180" width="3.6640625" style="12" customWidth="1"/>
    <col min="7181" max="7181" width="8.6640625" style="12" customWidth="1"/>
    <col min="7182" max="7182" width="3.6640625" style="12" customWidth="1"/>
    <col min="7183" max="7189" width="8.6640625" style="12" customWidth="1"/>
    <col min="7190" max="7190" width="22.88671875" style="12" customWidth="1"/>
    <col min="7191" max="7426" width="8.88671875" style="12"/>
    <col min="7427" max="7427" width="3.6640625" style="12" customWidth="1"/>
    <col min="7428" max="7428" width="9.6640625" style="12" customWidth="1"/>
    <col min="7429" max="7429" width="22.88671875" style="12" customWidth="1"/>
    <col min="7430" max="7430" width="3.6640625" style="12" customWidth="1"/>
    <col min="7431" max="7431" width="8.6640625" style="12" customWidth="1"/>
    <col min="7432" max="7432" width="3.6640625" style="12" customWidth="1"/>
    <col min="7433" max="7433" width="8.6640625" style="12" customWidth="1"/>
    <col min="7434" max="7434" width="3.6640625" style="12" customWidth="1"/>
    <col min="7435" max="7435" width="8.6640625" style="12" customWidth="1"/>
    <col min="7436" max="7436" width="3.6640625" style="12" customWidth="1"/>
    <col min="7437" max="7437" width="8.6640625" style="12" customWidth="1"/>
    <col min="7438" max="7438" width="3.6640625" style="12" customWidth="1"/>
    <col min="7439" max="7445" width="8.6640625" style="12" customWidth="1"/>
    <col min="7446" max="7446" width="22.88671875" style="12" customWidth="1"/>
    <col min="7447" max="7682" width="8.88671875" style="12"/>
    <col min="7683" max="7683" width="3.6640625" style="12" customWidth="1"/>
    <col min="7684" max="7684" width="9.6640625" style="12" customWidth="1"/>
    <col min="7685" max="7685" width="22.88671875" style="12" customWidth="1"/>
    <col min="7686" max="7686" width="3.6640625" style="12" customWidth="1"/>
    <col min="7687" max="7687" width="8.6640625" style="12" customWidth="1"/>
    <col min="7688" max="7688" width="3.6640625" style="12" customWidth="1"/>
    <col min="7689" max="7689" width="8.6640625" style="12" customWidth="1"/>
    <col min="7690" max="7690" width="3.6640625" style="12" customWidth="1"/>
    <col min="7691" max="7691" width="8.6640625" style="12" customWidth="1"/>
    <col min="7692" max="7692" width="3.6640625" style="12" customWidth="1"/>
    <col min="7693" max="7693" width="8.6640625" style="12" customWidth="1"/>
    <col min="7694" max="7694" width="3.6640625" style="12" customWidth="1"/>
    <col min="7695" max="7701" width="8.6640625" style="12" customWidth="1"/>
    <col min="7702" max="7702" width="22.88671875" style="12" customWidth="1"/>
    <col min="7703" max="7938" width="8.88671875" style="12"/>
    <col min="7939" max="7939" width="3.6640625" style="12" customWidth="1"/>
    <col min="7940" max="7940" width="9.6640625" style="12" customWidth="1"/>
    <col min="7941" max="7941" width="22.88671875" style="12" customWidth="1"/>
    <col min="7942" max="7942" width="3.6640625" style="12" customWidth="1"/>
    <col min="7943" max="7943" width="8.6640625" style="12" customWidth="1"/>
    <col min="7944" max="7944" width="3.6640625" style="12" customWidth="1"/>
    <col min="7945" max="7945" width="8.6640625" style="12" customWidth="1"/>
    <col min="7946" max="7946" width="3.6640625" style="12" customWidth="1"/>
    <col min="7947" max="7947" width="8.6640625" style="12" customWidth="1"/>
    <col min="7948" max="7948" width="3.6640625" style="12" customWidth="1"/>
    <col min="7949" max="7949" width="8.6640625" style="12" customWidth="1"/>
    <col min="7950" max="7950" width="3.6640625" style="12" customWidth="1"/>
    <col min="7951" max="7957" width="8.6640625" style="12" customWidth="1"/>
    <col min="7958" max="7958" width="22.88671875" style="12" customWidth="1"/>
    <col min="7959" max="8194" width="8.88671875" style="12"/>
    <col min="8195" max="8195" width="3.6640625" style="12" customWidth="1"/>
    <col min="8196" max="8196" width="9.6640625" style="12" customWidth="1"/>
    <col min="8197" max="8197" width="22.88671875" style="12" customWidth="1"/>
    <col min="8198" max="8198" width="3.6640625" style="12" customWidth="1"/>
    <col min="8199" max="8199" width="8.6640625" style="12" customWidth="1"/>
    <col min="8200" max="8200" width="3.6640625" style="12" customWidth="1"/>
    <col min="8201" max="8201" width="8.6640625" style="12" customWidth="1"/>
    <col min="8202" max="8202" width="3.6640625" style="12" customWidth="1"/>
    <col min="8203" max="8203" width="8.6640625" style="12" customWidth="1"/>
    <col min="8204" max="8204" width="3.6640625" style="12" customWidth="1"/>
    <col min="8205" max="8205" width="8.6640625" style="12" customWidth="1"/>
    <col min="8206" max="8206" width="3.6640625" style="12" customWidth="1"/>
    <col min="8207" max="8213" width="8.6640625" style="12" customWidth="1"/>
    <col min="8214" max="8214" width="22.88671875" style="12" customWidth="1"/>
    <col min="8215" max="8450" width="8.88671875" style="12"/>
    <col min="8451" max="8451" width="3.6640625" style="12" customWidth="1"/>
    <col min="8452" max="8452" width="9.6640625" style="12" customWidth="1"/>
    <col min="8453" max="8453" width="22.88671875" style="12" customWidth="1"/>
    <col min="8454" max="8454" width="3.6640625" style="12" customWidth="1"/>
    <col min="8455" max="8455" width="8.6640625" style="12" customWidth="1"/>
    <col min="8456" max="8456" width="3.6640625" style="12" customWidth="1"/>
    <col min="8457" max="8457" width="8.6640625" style="12" customWidth="1"/>
    <col min="8458" max="8458" width="3.6640625" style="12" customWidth="1"/>
    <col min="8459" max="8459" width="8.6640625" style="12" customWidth="1"/>
    <col min="8460" max="8460" width="3.6640625" style="12" customWidth="1"/>
    <col min="8461" max="8461" width="8.6640625" style="12" customWidth="1"/>
    <col min="8462" max="8462" width="3.6640625" style="12" customWidth="1"/>
    <col min="8463" max="8469" width="8.6640625" style="12" customWidth="1"/>
    <col min="8470" max="8470" width="22.88671875" style="12" customWidth="1"/>
    <col min="8471" max="8706" width="8.88671875" style="12"/>
    <col min="8707" max="8707" width="3.6640625" style="12" customWidth="1"/>
    <col min="8708" max="8708" width="9.6640625" style="12" customWidth="1"/>
    <col min="8709" max="8709" width="22.88671875" style="12" customWidth="1"/>
    <col min="8710" max="8710" width="3.6640625" style="12" customWidth="1"/>
    <col min="8711" max="8711" width="8.6640625" style="12" customWidth="1"/>
    <col min="8712" max="8712" width="3.6640625" style="12" customWidth="1"/>
    <col min="8713" max="8713" width="8.6640625" style="12" customWidth="1"/>
    <col min="8714" max="8714" width="3.6640625" style="12" customWidth="1"/>
    <col min="8715" max="8715" width="8.6640625" style="12" customWidth="1"/>
    <col min="8716" max="8716" width="3.6640625" style="12" customWidth="1"/>
    <col min="8717" max="8717" width="8.6640625" style="12" customWidth="1"/>
    <col min="8718" max="8718" width="3.6640625" style="12" customWidth="1"/>
    <col min="8719" max="8725" width="8.6640625" style="12" customWidth="1"/>
    <col min="8726" max="8726" width="22.88671875" style="12" customWidth="1"/>
    <col min="8727" max="8962" width="8.88671875" style="12"/>
    <col min="8963" max="8963" width="3.6640625" style="12" customWidth="1"/>
    <col min="8964" max="8964" width="9.6640625" style="12" customWidth="1"/>
    <col min="8965" max="8965" width="22.88671875" style="12" customWidth="1"/>
    <col min="8966" max="8966" width="3.6640625" style="12" customWidth="1"/>
    <col min="8967" max="8967" width="8.6640625" style="12" customWidth="1"/>
    <col min="8968" max="8968" width="3.6640625" style="12" customWidth="1"/>
    <col min="8969" max="8969" width="8.6640625" style="12" customWidth="1"/>
    <col min="8970" max="8970" width="3.6640625" style="12" customWidth="1"/>
    <col min="8971" max="8971" width="8.6640625" style="12" customWidth="1"/>
    <col min="8972" max="8972" width="3.6640625" style="12" customWidth="1"/>
    <col min="8973" max="8973" width="8.6640625" style="12" customWidth="1"/>
    <col min="8974" max="8974" width="3.6640625" style="12" customWidth="1"/>
    <col min="8975" max="8981" width="8.6640625" style="12" customWidth="1"/>
    <col min="8982" max="8982" width="22.88671875" style="12" customWidth="1"/>
    <col min="8983" max="9218" width="8.88671875" style="12"/>
    <col min="9219" max="9219" width="3.6640625" style="12" customWidth="1"/>
    <col min="9220" max="9220" width="9.6640625" style="12" customWidth="1"/>
    <col min="9221" max="9221" width="22.88671875" style="12" customWidth="1"/>
    <col min="9222" max="9222" width="3.6640625" style="12" customWidth="1"/>
    <col min="9223" max="9223" width="8.6640625" style="12" customWidth="1"/>
    <col min="9224" max="9224" width="3.6640625" style="12" customWidth="1"/>
    <col min="9225" max="9225" width="8.6640625" style="12" customWidth="1"/>
    <col min="9226" max="9226" width="3.6640625" style="12" customWidth="1"/>
    <col min="9227" max="9227" width="8.6640625" style="12" customWidth="1"/>
    <col min="9228" max="9228" width="3.6640625" style="12" customWidth="1"/>
    <col min="9229" max="9229" width="8.6640625" style="12" customWidth="1"/>
    <col min="9230" max="9230" width="3.6640625" style="12" customWidth="1"/>
    <col min="9231" max="9237" width="8.6640625" style="12" customWidth="1"/>
    <col min="9238" max="9238" width="22.88671875" style="12" customWidth="1"/>
    <col min="9239" max="9474" width="8.88671875" style="12"/>
    <col min="9475" max="9475" width="3.6640625" style="12" customWidth="1"/>
    <col min="9476" max="9476" width="9.6640625" style="12" customWidth="1"/>
    <col min="9477" max="9477" width="22.88671875" style="12" customWidth="1"/>
    <col min="9478" max="9478" width="3.6640625" style="12" customWidth="1"/>
    <col min="9479" max="9479" width="8.6640625" style="12" customWidth="1"/>
    <col min="9480" max="9480" width="3.6640625" style="12" customWidth="1"/>
    <col min="9481" max="9481" width="8.6640625" style="12" customWidth="1"/>
    <col min="9482" max="9482" width="3.6640625" style="12" customWidth="1"/>
    <col min="9483" max="9483" width="8.6640625" style="12" customWidth="1"/>
    <col min="9484" max="9484" width="3.6640625" style="12" customWidth="1"/>
    <col min="9485" max="9485" width="8.6640625" style="12" customWidth="1"/>
    <col min="9486" max="9486" width="3.6640625" style="12" customWidth="1"/>
    <col min="9487" max="9493" width="8.6640625" style="12" customWidth="1"/>
    <col min="9494" max="9494" width="22.88671875" style="12" customWidth="1"/>
    <col min="9495" max="9730" width="8.88671875" style="12"/>
    <col min="9731" max="9731" width="3.6640625" style="12" customWidth="1"/>
    <col min="9732" max="9732" width="9.6640625" style="12" customWidth="1"/>
    <col min="9733" max="9733" width="22.88671875" style="12" customWidth="1"/>
    <col min="9734" max="9734" width="3.6640625" style="12" customWidth="1"/>
    <col min="9735" max="9735" width="8.6640625" style="12" customWidth="1"/>
    <col min="9736" max="9736" width="3.6640625" style="12" customWidth="1"/>
    <col min="9737" max="9737" width="8.6640625" style="12" customWidth="1"/>
    <col min="9738" max="9738" width="3.6640625" style="12" customWidth="1"/>
    <col min="9739" max="9739" width="8.6640625" style="12" customWidth="1"/>
    <col min="9740" max="9740" width="3.6640625" style="12" customWidth="1"/>
    <col min="9741" max="9741" width="8.6640625" style="12" customWidth="1"/>
    <col min="9742" max="9742" width="3.6640625" style="12" customWidth="1"/>
    <col min="9743" max="9749" width="8.6640625" style="12" customWidth="1"/>
    <col min="9750" max="9750" width="22.88671875" style="12" customWidth="1"/>
    <col min="9751" max="9986" width="8.88671875" style="12"/>
    <col min="9987" max="9987" width="3.6640625" style="12" customWidth="1"/>
    <col min="9988" max="9988" width="9.6640625" style="12" customWidth="1"/>
    <col min="9989" max="9989" width="22.88671875" style="12" customWidth="1"/>
    <col min="9990" max="9990" width="3.6640625" style="12" customWidth="1"/>
    <col min="9991" max="9991" width="8.6640625" style="12" customWidth="1"/>
    <col min="9992" max="9992" width="3.6640625" style="12" customWidth="1"/>
    <col min="9993" max="9993" width="8.6640625" style="12" customWidth="1"/>
    <col min="9994" max="9994" width="3.6640625" style="12" customWidth="1"/>
    <col min="9995" max="9995" width="8.6640625" style="12" customWidth="1"/>
    <col min="9996" max="9996" width="3.6640625" style="12" customWidth="1"/>
    <col min="9997" max="9997" width="8.6640625" style="12" customWidth="1"/>
    <col min="9998" max="9998" width="3.6640625" style="12" customWidth="1"/>
    <col min="9999" max="10005" width="8.6640625" style="12" customWidth="1"/>
    <col min="10006" max="10006" width="22.88671875" style="12" customWidth="1"/>
    <col min="10007" max="10242" width="8.88671875" style="12"/>
    <col min="10243" max="10243" width="3.6640625" style="12" customWidth="1"/>
    <col min="10244" max="10244" width="9.6640625" style="12" customWidth="1"/>
    <col min="10245" max="10245" width="22.88671875" style="12" customWidth="1"/>
    <col min="10246" max="10246" width="3.6640625" style="12" customWidth="1"/>
    <col min="10247" max="10247" width="8.6640625" style="12" customWidth="1"/>
    <col min="10248" max="10248" width="3.6640625" style="12" customWidth="1"/>
    <col min="10249" max="10249" width="8.6640625" style="12" customWidth="1"/>
    <col min="10250" max="10250" width="3.6640625" style="12" customWidth="1"/>
    <col min="10251" max="10251" width="8.6640625" style="12" customWidth="1"/>
    <col min="10252" max="10252" width="3.6640625" style="12" customWidth="1"/>
    <col min="10253" max="10253" width="8.6640625" style="12" customWidth="1"/>
    <col min="10254" max="10254" width="3.6640625" style="12" customWidth="1"/>
    <col min="10255" max="10261" width="8.6640625" style="12" customWidth="1"/>
    <col min="10262" max="10262" width="22.88671875" style="12" customWidth="1"/>
    <col min="10263" max="10498" width="8.88671875" style="12"/>
    <col min="10499" max="10499" width="3.6640625" style="12" customWidth="1"/>
    <col min="10500" max="10500" width="9.6640625" style="12" customWidth="1"/>
    <col min="10501" max="10501" width="22.88671875" style="12" customWidth="1"/>
    <col min="10502" max="10502" width="3.6640625" style="12" customWidth="1"/>
    <col min="10503" max="10503" width="8.6640625" style="12" customWidth="1"/>
    <col min="10504" max="10504" width="3.6640625" style="12" customWidth="1"/>
    <col min="10505" max="10505" width="8.6640625" style="12" customWidth="1"/>
    <col min="10506" max="10506" width="3.6640625" style="12" customWidth="1"/>
    <col min="10507" max="10507" width="8.6640625" style="12" customWidth="1"/>
    <col min="10508" max="10508" width="3.6640625" style="12" customWidth="1"/>
    <col min="10509" max="10509" width="8.6640625" style="12" customWidth="1"/>
    <col min="10510" max="10510" width="3.6640625" style="12" customWidth="1"/>
    <col min="10511" max="10517" width="8.6640625" style="12" customWidth="1"/>
    <col min="10518" max="10518" width="22.88671875" style="12" customWidth="1"/>
    <col min="10519" max="10754" width="8.88671875" style="12"/>
    <col min="10755" max="10755" width="3.6640625" style="12" customWidth="1"/>
    <col min="10756" max="10756" width="9.6640625" style="12" customWidth="1"/>
    <col min="10757" max="10757" width="22.88671875" style="12" customWidth="1"/>
    <col min="10758" max="10758" width="3.6640625" style="12" customWidth="1"/>
    <col min="10759" max="10759" width="8.6640625" style="12" customWidth="1"/>
    <col min="10760" max="10760" width="3.6640625" style="12" customWidth="1"/>
    <col min="10761" max="10761" width="8.6640625" style="12" customWidth="1"/>
    <col min="10762" max="10762" width="3.6640625" style="12" customWidth="1"/>
    <col min="10763" max="10763" width="8.6640625" style="12" customWidth="1"/>
    <col min="10764" max="10764" width="3.6640625" style="12" customWidth="1"/>
    <col min="10765" max="10765" width="8.6640625" style="12" customWidth="1"/>
    <col min="10766" max="10766" width="3.6640625" style="12" customWidth="1"/>
    <col min="10767" max="10773" width="8.6640625" style="12" customWidth="1"/>
    <col min="10774" max="10774" width="22.88671875" style="12" customWidth="1"/>
    <col min="10775" max="11010" width="8.88671875" style="12"/>
    <col min="11011" max="11011" width="3.6640625" style="12" customWidth="1"/>
    <col min="11012" max="11012" width="9.6640625" style="12" customWidth="1"/>
    <col min="11013" max="11013" width="22.88671875" style="12" customWidth="1"/>
    <col min="11014" max="11014" width="3.6640625" style="12" customWidth="1"/>
    <col min="11015" max="11015" width="8.6640625" style="12" customWidth="1"/>
    <col min="11016" max="11016" width="3.6640625" style="12" customWidth="1"/>
    <col min="11017" max="11017" width="8.6640625" style="12" customWidth="1"/>
    <col min="11018" max="11018" width="3.6640625" style="12" customWidth="1"/>
    <col min="11019" max="11019" width="8.6640625" style="12" customWidth="1"/>
    <col min="11020" max="11020" width="3.6640625" style="12" customWidth="1"/>
    <col min="11021" max="11021" width="8.6640625" style="12" customWidth="1"/>
    <col min="11022" max="11022" width="3.6640625" style="12" customWidth="1"/>
    <col min="11023" max="11029" width="8.6640625" style="12" customWidth="1"/>
    <col min="11030" max="11030" width="22.88671875" style="12" customWidth="1"/>
    <col min="11031" max="11266" width="8.88671875" style="12"/>
    <col min="11267" max="11267" width="3.6640625" style="12" customWidth="1"/>
    <col min="11268" max="11268" width="9.6640625" style="12" customWidth="1"/>
    <col min="11269" max="11269" width="22.88671875" style="12" customWidth="1"/>
    <col min="11270" max="11270" width="3.6640625" style="12" customWidth="1"/>
    <col min="11271" max="11271" width="8.6640625" style="12" customWidth="1"/>
    <col min="11272" max="11272" width="3.6640625" style="12" customWidth="1"/>
    <col min="11273" max="11273" width="8.6640625" style="12" customWidth="1"/>
    <col min="11274" max="11274" width="3.6640625" style="12" customWidth="1"/>
    <col min="11275" max="11275" width="8.6640625" style="12" customWidth="1"/>
    <col min="11276" max="11276" width="3.6640625" style="12" customWidth="1"/>
    <col min="11277" max="11277" width="8.6640625" style="12" customWidth="1"/>
    <col min="11278" max="11278" width="3.6640625" style="12" customWidth="1"/>
    <col min="11279" max="11285" width="8.6640625" style="12" customWidth="1"/>
    <col min="11286" max="11286" width="22.88671875" style="12" customWidth="1"/>
    <col min="11287" max="11522" width="8.88671875" style="12"/>
    <col min="11523" max="11523" width="3.6640625" style="12" customWidth="1"/>
    <col min="11524" max="11524" width="9.6640625" style="12" customWidth="1"/>
    <col min="11525" max="11525" width="22.88671875" style="12" customWidth="1"/>
    <col min="11526" max="11526" width="3.6640625" style="12" customWidth="1"/>
    <col min="11527" max="11527" width="8.6640625" style="12" customWidth="1"/>
    <col min="11528" max="11528" width="3.6640625" style="12" customWidth="1"/>
    <col min="11529" max="11529" width="8.6640625" style="12" customWidth="1"/>
    <col min="11530" max="11530" width="3.6640625" style="12" customWidth="1"/>
    <col min="11531" max="11531" width="8.6640625" style="12" customWidth="1"/>
    <col min="11532" max="11532" width="3.6640625" style="12" customWidth="1"/>
    <col min="11533" max="11533" width="8.6640625" style="12" customWidth="1"/>
    <col min="11534" max="11534" width="3.6640625" style="12" customWidth="1"/>
    <col min="11535" max="11541" width="8.6640625" style="12" customWidth="1"/>
    <col min="11542" max="11542" width="22.88671875" style="12" customWidth="1"/>
    <col min="11543" max="11778" width="8.88671875" style="12"/>
    <col min="11779" max="11779" width="3.6640625" style="12" customWidth="1"/>
    <col min="11780" max="11780" width="9.6640625" style="12" customWidth="1"/>
    <col min="11781" max="11781" width="22.88671875" style="12" customWidth="1"/>
    <col min="11782" max="11782" width="3.6640625" style="12" customWidth="1"/>
    <col min="11783" max="11783" width="8.6640625" style="12" customWidth="1"/>
    <col min="11784" max="11784" width="3.6640625" style="12" customWidth="1"/>
    <col min="11785" max="11785" width="8.6640625" style="12" customWidth="1"/>
    <col min="11786" max="11786" width="3.6640625" style="12" customWidth="1"/>
    <col min="11787" max="11787" width="8.6640625" style="12" customWidth="1"/>
    <col min="11788" max="11788" width="3.6640625" style="12" customWidth="1"/>
    <col min="11789" max="11789" width="8.6640625" style="12" customWidth="1"/>
    <col min="11790" max="11790" width="3.6640625" style="12" customWidth="1"/>
    <col min="11791" max="11797" width="8.6640625" style="12" customWidth="1"/>
    <col min="11798" max="11798" width="22.88671875" style="12" customWidth="1"/>
    <col min="11799" max="12034" width="8.88671875" style="12"/>
    <col min="12035" max="12035" width="3.6640625" style="12" customWidth="1"/>
    <col min="12036" max="12036" width="9.6640625" style="12" customWidth="1"/>
    <col min="12037" max="12037" width="22.88671875" style="12" customWidth="1"/>
    <col min="12038" max="12038" width="3.6640625" style="12" customWidth="1"/>
    <col min="12039" max="12039" width="8.6640625" style="12" customWidth="1"/>
    <col min="12040" max="12040" width="3.6640625" style="12" customWidth="1"/>
    <col min="12041" max="12041" width="8.6640625" style="12" customWidth="1"/>
    <col min="12042" max="12042" width="3.6640625" style="12" customWidth="1"/>
    <col min="12043" max="12043" width="8.6640625" style="12" customWidth="1"/>
    <col min="12044" max="12044" width="3.6640625" style="12" customWidth="1"/>
    <col min="12045" max="12045" width="8.6640625" style="12" customWidth="1"/>
    <col min="12046" max="12046" width="3.6640625" style="12" customWidth="1"/>
    <col min="12047" max="12053" width="8.6640625" style="12" customWidth="1"/>
    <col min="12054" max="12054" width="22.88671875" style="12" customWidth="1"/>
    <col min="12055" max="12290" width="8.88671875" style="12"/>
    <col min="12291" max="12291" width="3.6640625" style="12" customWidth="1"/>
    <col min="12292" max="12292" width="9.6640625" style="12" customWidth="1"/>
    <col min="12293" max="12293" width="22.88671875" style="12" customWidth="1"/>
    <col min="12294" max="12294" width="3.6640625" style="12" customWidth="1"/>
    <col min="12295" max="12295" width="8.6640625" style="12" customWidth="1"/>
    <col min="12296" max="12296" width="3.6640625" style="12" customWidth="1"/>
    <col min="12297" max="12297" width="8.6640625" style="12" customWidth="1"/>
    <col min="12298" max="12298" width="3.6640625" style="12" customWidth="1"/>
    <col min="12299" max="12299" width="8.6640625" style="12" customWidth="1"/>
    <col min="12300" max="12300" width="3.6640625" style="12" customWidth="1"/>
    <col min="12301" max="12301" width="8.6640625" style="12" customWidth="1"/>
    <col min="12302" max="12302" width="3.6640625" style="12" customWidth="1"/>
    <col min="12303" max="12309" width="8.6640625" style="12" customWidth="1"/>
    <col min="12310" max="12310" width="22.88671875" style="12" customWidth="1"/>
    <col min="12311" max="12546" width="8.88671875" style="12"/>
    <col min="12547" max="12547" width="3.6640625" style="12" customWidth="1"/>
    <col min="12548" max="12548" width="9.6640625" style="12" customWidth="1"/>
    <col min="12549" max="12549" width="22.88671875" style="12" customWidth="1"/>
    <col min="12550" max="12550" width="3.6640625" style="12" customWidth="1"/>
    <col min="12551" max="12551" width="8.6640625" style="12" customWidth="1"/>
    <col min="12552" max="12552" width="3.6640625" style="12" customWidth="1"/>
    <col min="12553" max="12553" width="8.6640625" style="12" customWidth="1"/>
    <col min="12554" max="12554" width="3.6640625" style="12" customWidth="1"/>
    <col min="12555" max="12555" width="8.6640625" style="12" customWidth="1"/>
    <col min="12556" max="12556" width="3.6640625" style="12" customWidth="1"/>
    <col min="12557" max="12557" width="8.6640625" style="12" customWidth="1"/>
    <col min="12558" max="12558" width="3.6640625" style="12" customWidth="1"/>
    <col min="12559" max="12565" width="8.6640625" style="12" customWidth="1"/>
    <col min="12566" max="12566" width="22.88671875" style="12" customWidth="1"/>
    <col min="12567" max="12802" width="8.88671875" style="12"/>
    <col min="12803" max="12803" width="3.6640625" style="12" customWidth="1"/>
    <col min="12804" max="12804" width="9.6640625" style="12" customWidth="1"/>
    <col min="12805" max="12805" width="22.88671875" style="12" customWidth="1"/>
    <col min="12806" max="12806" width="3.6640625" style="12" customWidth="1"/>
    <col min="12807" max="12807" width="8.6640625" style="12" customWidth="1"/>
    <col min="12808" max="12808" width="3.6640625" style="12" customWidth="1"/>
    <col min="12809" max="12809" width="8.6640625" style="12" customWidth="1"/>
    <col min="12810" max="12810" width="3.6640625" style="12" customWidth="1"/>
    <col min="12811" max="12811" width="8.6640625" style="12" customWidth="1"/>
    <col min="12812" max="12812" width="3.6640625" style="12" customWidth="1"/>
    <col min="12813" max="12813" width="8.6640625" style="12" customWidth="1"/>
    <col min="12814" max="12814" width="3.6640625" style="12" customWidth="1"/>
    <col min="12815" max="12821" width="8.6640625" style="12" customWidth="1"/>
    <col min="12822" max="12822" width="22.88671875" style="12" customWidth="1"/>
    <col min="12823" max="13058" width="8.88671875" style="12"/>
    <col min="13059" max="13059" width="3.6640625" style="12" customWidth="1"/>
    <col min="13060" max="13060" width="9.6640625" style="12" customWidth="1"/>
    <col min="13061" max="13061" width="22.88671875" style="12" customWidth="1"/>
    <col min="13062" max="13062" width="3.6640625" style="12" customWidth="1"/>
    <col min="13063" max="13063" width="8.6640625" style="12" customWidth="1"/>
    <col min="13064" max="13064" width="3.6640625" style="12" customWidth="1"/>
    <col min="13065" max="13065" width="8.6640625" style="12" customWidth="1"/>
    <col min="13066" max="13066" width="3.6640625" style="12" customWidth="1"/>
    <col min="13067" max="13067" width="8.6640625" style="12" customWidth="1"/>
    <col min="13068" max="13068" width="3.6640625" style="12" customWidth="1"/>
    <col min="13069" max="13069" width="8.6640625" style="12" customWidth="1"/>
    <col min="13070" max="13070" width="3.6640625" style="12" customWidth="1"/>
    <col min="13071" max="13077" width="8.6640625" style="12" customWidth="1"/>
    <col min="13078" max="13078" width="22.88671875" style="12" customWidth="1"/>
    <col min="13079" max="13314" width="8.88671875" style="12"/>
    <col min="13315" max="13315" width="3.6640625" style="12" customWidth="1"/>
    <col min="13316" max="13316" width="9.6640625" style="12" customWidth="1"/>
    <col min="13317" max="13317" width="22.88671875" style="12" customWidth="1"/>
    <col min="13318" max="13318" width="3.6640625" style="12" customWidth="1"/>
    <col min="13319" max="13319" width="8.6640625" style="12" customWidth="1"/>
    <col min="13320" max="13320" width="3.6640625" style="12" customWidth="1"/>
    <col min="13321" max="13321" width="8.6640625" style="12" customWidth="1"/>
    <col min="13322" max="13322" width="3.6640625" style="12" customWidth="1"/>
    <col min="13323" max="13323" width="8.6640625" style="12" customWidth="1"/>
    <col min="13324" max="13324" width="3.6640625" style="12" customWidth="1"/>
    <col min="13325" max="13325" width="8.6640625" style="12" customWidth="1"/>
    <col min="13326" max="13326" width="3.6640625" style="12" customWidth="1"/>
    <col min="13327" max="13333" width="8.6640625" style="12" customWidth="1"/>
    <col min="13334" max="13334" width="22.88671875" style="12" customWidth="1"/>
    <col min="13335" max="13570" width="8.88671875" style="12"/>
    <col min="13571" max="13571" width="3.6640625" style="12" customWidth="1"/>
    <col min="13572" max="13572" width="9.6640625" style="12" customWidth="1"/>
    <col min="13573" max="13573" width="22.88671875" style="12" customWidth="1"/>
    <col min="13574" max="13574" width="3.6640625" style="12" customWidth="1"/>
    <col min="13575" max="13575" width="8.6640625" style="12" customWidth="1"/>
    <col min="13576" max="13576" width="3.6640625" style="12" customWidth="1"/>
    <col min="13577" max="13577" width="8.6640625" style="12" customWidth="1"/>
    <col min="13578" max="13578" width="3.6640625" style="12" customWidth="1"/>
    <col min="13579" max="13579" width="8.6640625" style="12" customWidth="1"/>
    <col min="13580" max="13580" width="3.6640625" style="12" customWidth="1"/>
    <col min="13581" max="13581" width="8.6640625" style="12" customWidth="1"/>
    <col min="13582" max="13582" width="3.6640625" style="12" customWidth="1"/>
    <col min="13583" max="13589" width="8.6640625" style="12" customWidth="1"/>
    <col min="13590" max="13590" width="22.88671875" style="12" customWidth="1"/>
    <col min="13591" max="13826" width="8.88671875" style="12"/>
    <col min="13827" max="13827" width="3.6640625" style="12" customWidth="1"/>
    <col min="13828" max="13828" width="9.6640625" style="12" customWidth="1"/>
    <col min="13829" max="13829" width="22.88671875" style="12" customWidth="1"/>
    <col min="13830" max="13830" width="3.6640625" style="12" customWidth="1"/>
    <col min="13831" max="13831" width="8.6640625" style="12" customWidth="1"/>
    <col min="13832" max="13832" width="3.6640625" style="12" customWidth="1"/>
    <col min="13833" max="13833" width="8.6640625" style="12" customWidth="1"/>
    <col min="13834" max="13834" width="3.6640625" style="12" customWidth="1"/>
    <col min="13835" max="13835" width="8.6640625" style="12" customWidth="1"/>
    <col min="13836" max="13836" width="3.6640625" style="12" customWidth="1"/>
    <col min="13837" max="13837" width="8.6640625" style="12" customWidth="1"/>
    <col min="13838" max="13838" width="3.6640625" style="12" customWidth="1"/>
    <col min="13839" max="13845" width="8.6640625" style="12" customWidth="1"/>
    <col min="13846" max="13846" width="22.88671875" style="12" customWidth="1"/>
    <col min="13847" max="14082" width="8.88671875" style="12"/>
    <col min="14083" max="14083" width="3.6640625" style="12" customWidth="1"/>
    <col min="14084" max="14084" width="9.6640625" style="12" customWidth="1"/>
    <col min="14085" max="14085" width="22.88671875" style="12" customWidth="1"/>
    <col min="14086" max="14086" width="3.6640625" style="12" customWidth="1"/>
    <col min="14087" max="14087" width="8.6640625" style="12" customWidth="1"/>
    <col min="14088" max="14088" width="3.6640625" style="12" customWidth="1"/>
    <col min="14089" max="14089" width="8.6640625" style="12" customWidth="1"/>
    <col min="14090" max="14090" width="3.6640625" style="12" customWidth="1"/>
    <col min="14091" max="14091" width="8.6640625" style="12" customWidth="1"/>
    <col min="14092" max="14092" width="3.6640625" style="12" customWidth="1"/>
    <col min="14093" max="14093" width="8.6640625" style="12" customWidth="1"/>
    <col min="14094" max="14094" width="3.6640625" style="12" customWidth="1"/>
    <col min="14095" max="14101" width="8.6640625" style="12" customWidth="1"/>
    <col min="14102" max="14102" width="22.88671875" style="12" customWidth="1"/>
    <col min="14103" max="14338" width="8.88671875" style="12"/>
    <col min="14339" max="14339" width="3.6640625" style="12" customWidth="1"/>
    <col min="14340" max="14340" width="9.6640625" style="12" customWidth="1"/>
    <col min="14341" max="14341" width="22.88671875" style="12" customWidth="1"/>
    <col min="14342" max="14342" width="3.6640625" style="12" customWidth="1"/>
    <col min="14343" max="14343" width="8.6640625" style="12" customWidth="1"/>
    <col min="14344" max="14344" width="3.6640625" style="12" customWidth="1"/>
    <col min="14345" max="14345" width="8.6640625" style="12" customWidth="1"/>
    <col min="14346" max="14346" width="3.6640625" style="12" customWidth="1"/>
    <col min="14347" max="14347" width="8.6640625" style="12" customWidth="1"/>
    <col min="14348" max="14348" width="3.6640625" style="12" customWidth="1"/>
    <col min="14349" max="14349" width="8.6640625" style="12" customWidth="1"/>
    <col min="14350" max="14350" width="3.6640625" style="12" customWidth="1"/>
    <col min="14351" max="14357" width="8.6640625" style="12" customWidth="1"/>
    <col min="14358" max="14358" width="22.88671875" style="12" customWidth="1"/>
    <col min="14359" max="14594" width="8.88671875" style="12"/>
    <col min="14595" max="14595" width="3.6640625" style="12" customWidth="1"/>
    <col min="14596" max="14596" width="9.6640625" style="12" customWidth="1"/>
    <col min="14597" max="14597" width="22.88671875" style="12" customWidth="1"/>
    <col min="14598" max="14598" width="3.6640625" style="12" customWidth="1"/>
    <col min="14599" max="14599" width="8.6640625" style="12" customWidth="1"/>
    <col min="14600" max="14600" width="3.6640625" style="12" customWidth="1"/>
    <col min="14601" max="14601" width="8.6640625" style="12" customWidth="1"/>
    <col min="14602" max="14602" width="3.6640625" style="12" customWidth="1"/>
    <col min="14603" max="14603" width="8.6640625" style="12" customWidth="1"/>
    <col min="14604" max="14604" width="3.6640625" style="12" customWidth="1"/>
    <col min="14605" max="14605" width="8.6640625" style="12" customWidth="1"/>
    <col min="14606" max="14606" width="3.6640625" style="12" customWidth="1"/>
    <col min="14607" max="14613" width="8.6640625" style="12" customWidth="1"/>
    <col min="14614" max="14614" width="22.88671875" style="12" customWidth="1"/>
    <col min="14615" max="14850" width="8.88671875" style="12"/>
    <col min="14851" max="14851" width="3.6640625" style="12" customWidth="1"/>
    <col min="14852" max="14852" width="9.6640625" style="12" customWidth="1"/>
    <col min="14853" max="14853" width="22.88671875" style="12" customWidth="1"/>
    <col min="14854" max="14854" width="3.6640625" style="12" customWidth="1"/>
    <col min="14855" max="14855" width="8.6640625" style="12" customWidth="1"/>
    <col min="14856" max="14856" width="3.6640625" style="12" customWidth="1"/>
    <col min="14857" max="14857" width="8.6640625" style="12" customWidth="1"/>
    <col min="14858" max="14858" width="3.6640625" style="12" customWidth="1"/>
    <col min="14859" max="14859" width="8.6640625" style="12" customWidth="1"/>
    <col min="14860" max="14860" width="3.6640625" style="12" customWidth="1"/>
    <col min="14861" max="14861" width="8.6640625" style="12" customWidth="1"/>
    <col min="14862" max="14862" width="3.6640625" style="12" customWidth="1"/>
    <col min="14863" max="14869" width="8.6640625" style="12" customWidth="1"/>
    <col min="14870" max="14870" width="22.88671875" style="12" customWidth="1"/>
    <col min="14871" max="15106" width="8.88671875" style="12"/>
    <col min="15107" max="15107" width="3.6640625" style="12" customWidth="1"/>
    <col min="15108" max="15108" width="9.6640625" style="12" customWidth="1"/>
    <col min="15109" max="15109" width="22.88671875" style="12" customWidth="1"/>
    <col min="15110" max="15110" width="3.6640625" style="12" customWidth="1"/>
    <col min="15111" max="15111" width="8.6640625" style="12" customWidth="1"/>
    <col min="15112" max="15112" width="3.6640625" style="12" customWidth="1"/>
    <col min="15113" max="15113" width="8.6640625" style="12" customWidth="1"/>
    <col min="15114" max="15114" width="3.6640625" style="12" customWidth="1"/>
    <col min="15115" max="15115" width="8.6640625" style="12" customWidth="1"/>
    <col min="15116" max="15116" width="3.6640625" style="12" customWidth="1"/>
    <col min="15117" max="15117" width="8.6640625" style="12" customWidth="1"/>
    <col min="15118" max="15118" width="3.6640625" style="12" customWidth="1"/>
    <col min="15119" max="15125" width="8.6640625" style="12" customWidth="1"/>
    <col min="15126" max="15126" width="22.88671875" style="12" customWidth="1"/>
    <col min="15127" max="15362" width="8.88671875" style="12"/>
    <col min="15363" max="15363" width="3.6640625" style="12" customWidth="1"/>
    <col min="15364" max="15364" width="9.6640625" style="12" customWidth="1"/>
    <col min="15365" max="15365" width="22.88671875" style="12" customWidth="1"/>
    <col min="15366" max="15366" width="3.6640625" style="12" customWidth="1"/>
    <col min="15367" max="15367" width="8.6640625" style="12" customWidth="1"/>
    <col min="15368" max="15368" width="3.6640625" style="12" customWidth="1"/>
    <col min="15369" max="15369" width="8.6640625" style="12" customWidth="1"/>
    <col min="15370" max="15370" width="3.6640625" style="12" customWidth="1"/>
    <col min="15371" max="15371" width="8.6640625" style="12" customWidth="1"/>
    <col min="15372" max="15372" width="3.6640625" style="12" customWidth="1"/>
    <col min="15373" max="15373" width="8.6640625" style="12" customWidth="1"/>
    <col min="15374" max="15374" width="3.6640625" style="12" customWidth="1"/>
    <col min="15375" max="15381" width="8.6640625" style="12" customWidth="1"/>
    <col min="15382" max="15382" width="22.88671875" style="12" customWidth="1"/>
    <col min="15383" max="15618" width="8.88671875" style="12"/>
    <col min="15619" max="15619" width="3.6640625" style="12" customWidth="1"/>
    <col min="15620" max="15620" width="9.6640625" style="12" customWidth="1"/>
    <col min="15621" max="15621" width="22.88671875" style="12" customWidth="1"/>
    <col min="15622" max="15622" width="3.6640625" style="12" customWidth="1"/>
    <col min="15623" max="15623" width="8.6640625" style="12" customWidth="1"/>
    <col min="15624" max="15624" width="3.6640625" style="12" customWidth="1"/>
    <col min="15625" max="15625" width="8.6640625" style="12" customWidth="1"/>
    <col min="15626" max="15626" width="3.6640625" style="12" customWidth="1"/>
    <col min="15627" max="15627" width="8.6640625" style="12" customWidth="1"/>
    <col min="15628" max="15628" width="3.6640625" style="12" customWidth="1"/>
    <col min="15629" max="15629" width="8.6640625" style="12" customWidth="1"/>
    <col min="15630" max="15630" width="3.6640625" style="12" customWidth="1"/>
    <col min="15631" max="15637" width="8.6640625" style="12" customWidth="1"/>
    <col min="15638" max="15638" width="22.88671875" style="12" customWidth="1"/>
    <col min="15639" max="15874" width="8.88671875" style="12"/>
    <col min="15875" max="15875" width="3.6640625" style="12" customWidth="1"/>
    <col min="15876" max="15876" width="9.6640625" style="12" customWidth="1"/>
    <col min="15877" max="15877" width="22.88671875" style="12" customWidth="1"/>
    <col min="15878" max="15878" width="3.6640625" style="12" customWidth="1"/>
    <col min="15879" max="15879" width="8.6640625" style="12" customWidth="1"/>
    <col min="15880" max="15880" width="3.6640625" style="12" customWidth="1"/>
    <col min="15881" max="15881" width="8.6640625" style="12" customWidth="1"/>
    <col min="15882" max="15882" width="3.6640625" style="12" customWidth="1"/>
    <col min="15883" max="15883" width="8.6640625" style="12" customWidth="1"/>
    <col min="15884" max="15884" width="3.6640625" style="12" customWidth="1"/>
    <col min="15885" max="15885" width="8.6640625" style="12" customWidth="1"/>
    <col min="15886" max="15886" width="3.6640625" style="12" customWidth="1"/>
    <col min="15887" max="15893" width="8.6640625" style="12" customWidth="1"/>
    <col min="15894" max="15894" width="22.88671875" style="12" customWidth="1"/>
    <col min="15895" max="16130" width="8.88671875" style="12"/>
    <col min="16131" max="16131" width="3.6640625" style="12" customWidth="1"/>
    <col min="16132" max="16132" width="9.6640625" style="12" customWidth="1"/>
    <col min="16133" max="16133" width="22.88671875" style="12" customWidth="1"/>
    <col min="16134" max="16134" width="3.6640625" style="12" customWidth="1"/>
    <col min="16135" max="16135" width="8.6640625" style="12" customWidth="1"/>
    <col min="16136" max="16136" width="3.6640625" style="12" customWidth="1"/>
    <col min="16137" max="16137" width="8.6640625" style="12" customWidth="1"/>
    <col min="16138" max="16138" width="3.6640625" style="12" customWidth="1"/>
    <col min="16139" max="16139" width="8.6640625" style="12" customWidth="1"/>
    <col min="16140" max="16140" width="3.6640625" style="12" customWidth="1"/>
    <col min="16141" max="16141" width="8.6640625" style="12" customWidth="1"/>
    <col min="16142" max="16142" width="3.6640625" style="12" customWidth="1"/>
    <col min="16143" max="16149" width="8.6640625" style="12" customWidth="1"/>
    <col min="16150" max="16150" width="22.88671875" style="12" customWidth="1"/>
    <col min="16151" max="16384" width="8.88671875" style="12"/>
  </cols>
  <sheetData>
    <row r="1" spans="1:22" ht="14.4" x14ac:dyDescent="0.3">
      <c r="A1" s="50" t="str">
        <f>IF(ISBLANK('Hier Starten'!C4),"Naam VZW niet ingevuld",'Hier Starten'!C4)</f>
        <v>Naam VZW niet ingevuld</v>
      </c>
      <c r="B1" s="51"/>
      <c r="E1" s="12"/>
      <c r="G1" s="12"/>
      <c r="I1" s="12"/>
    </row>
    <row r="2" spans="1:22" ht="14.4" x14ac:dyDescent="0.3">
      <c r="A2" s="50" t="str">
        <f>IF(ISBLANK('Hier Starten'!C6),"Naam VZW niet ingevuld",'Hier Starten'!C6)</f>
        <v>RPR Ondernemingsrechtbank …</v>
      </c>
      <c r="B2" s="51"/>
      <c r="E2" s="12"/>
      <c r="G2" s="12"/>
      <c r="I2" s="12"/>
    </row>
    <row r="3" spans="1:22" ht="14.4" x14ac:dyDescent="0.3">
      <c r="A3" s="50" t="str">
        <f>IF(ISBLANK('Hier Starten'!C8),"Adres niet ingevuld",'Hier Starten'!C8)</f>
        <v>Adres niet ingevuld</v>
      </c>
      <c r="B3" s="51"/>
      <c r="E3" s="12"/>
      <c r="G3" s="12"/>
      <c r="I3" s="12"/>
    </row>
    <row r="4" spans="1:22" ht="14.4" x14ac:dyDescent="0.3">
      <c r="A4" s="50" t="str">
        <f>IF(ISBLANK('Hier Starten'!C10),"Woonplaats niet ingevuld",'Hier Starten'!C9&amp;" "&amp;'Hier Starten'!C10)</f>
        <v>Woonplaats niet ingevuld</v>
      </c>
      <c r="B4" s="51"/>
      <c r="E4" s="13"/>
      <c r="G4" s="12"/>
      <c r="I4" s="12"/>
    </row>
    <row r="5" spans="1:22" ht="14.4" x14ac:dyDescent="0.3">
      <c r="A5" s="50" t="str">
        <f>IF(ISBLANK('Hier Starten'!C5),"Ondernemingsnummer niet ingevuld",'Hier Starten'!C5)</f>
        <v>Ondernemingsnummer niet ingevuld</v>
      </c>
      <c r="B5" s="51"/>
      <c r="E5" s="13"/>
      <c r="G5" s="12"/>
      <c r="I5" s="12"/>
    </row>
    <row r="6" spans="1:22" ht="13.8" thickBot="1" x14ac:dyDescent="0.3">
      <c r="C6" s="20" t="str">
        <f>IF(N112=SUM(O112:S112),"",T("OPGELET de betalingen zijn niet gelijk aan de som van de categorieën ! Het verschil bedraagt: "&amp;N112-SUM(O112:S112)&amp;" EURO"))</f>
        <v/>
      </c>
      <c r="V6" s="13">
        <f ca="1">TODAY()</f>
        <v>45050</v>
      </c>
    </row>
    <row r="7" spans="1:22" ht="26.4" thickBot="1" x14ac:dyDescent="0.55000000000000004">
      <c r="A7" s="175" t="s">
        <v>0</v>
      </c>
      <c r="B7" s="176"/>
      <c r="C7" s="176"/>
      <c r="D7" s="176"/>
      <c r="E7" s="176"/>
      <c r="F7" s="176"/>
      <c r="G7" s="176"/>
      <c r="H7" s="176"/>
      <c r="I7" s="176"/>
      <c r="J7" s="176"/>
      <c r="K7" s="176"/>
      <c r="L7" s="176"/>
      <c r="M7" s="176"/>
      <c r="N7" s="176"/>
      <c r="O7" s="176"/>
      <c r="P7" s="176"/>
      <c r="Q7" s="176"/>
      <c r="R7" s="176"/>
      <c r="S7" s="176"/>
      <c r="T7" s="176"/>
      <c r="U7" s="176"/>
      <c r="V7" s="177"/>
    </row>
    <row r="8" spans="1:22" ht="24.6" outlineLevel="1" x14ac:dyDescent="0.4">
      <c r="A8" s="21"/>
      <c r="B8" s="21"/>
      <c r="C8" s="21"/>
      <c r="D8" s="21"/>
      <c r="E8" s="21"/>
      <c r="F8" s="21"/>
      <c r="G8" s="21"/>
      <c r="H8" s="21"/>
      <c r="I8" s="21"/>
      <c r="J8" s="21"/>
      <c r="K8" s="21"/>
      <c r="L8" s="21"/>
      <c r="M8" s="21"/>
      <c r="N8" s="21"/>
      <c r="O8" s="21"/>
      <c r="P8" s="21"/>
      <c r="Q8" s="21"/>
      <c r="R8" s="21"/>
      <c r="S8" s="21"/>
      <c r="T8" s="21"/>
      <c r="U8" s="21"/>
      <c r="V8" s="21"/>
    </row>
    <row r="9" spans="1:22" ht="24.6" outlineLevel="1" x14ac:dyDescent="0.4">
      <c r="A9" s="21"/>
      <c r="B9" s="21"/>
      <c r="C9" s="21"/>
      <c r="D9" s="178" t="s">
        <v>91</v>
      </c>
      <c r="E9" s="179"/>
      <c r="F9" s="179"/>
      <c r="G9" s="179"/>
      <c r="H9" s="179"/>
      <c r="I9" s="179"/>
      <c r="J9" s="179"/>
      <c r="K9" s="179"/>
      <c r="L9" s="179"/>
      <c r="M9" s="179"/>
      <c r="N9" s="21"/>
      <c r="O9" s="178" t="s">
        <v>92</v>
      </c>
      <c r="P9" s="179"/>
      <c r="Q9" s="179"/>
      <c r="R9" s="179"/>
      <c r="S9" s="179"/>
      <c r="T9" s="179"/>
      <c r="U9" s="179"/>
      <c r="V9" s="21"/>
    </row>
    <row r="10" spans="1:22" ht="19.5" customHeight="1" outlineLevel="1" x14ac:dyDescent="0.4">
      <c r="A10" s="21"/>
      <c r="B10" s="21"/>
      <c r="C10" s="21"/>
      <c r="D10" s="21"/>
      <c r="E10" s="21"/>
      <c r="F10" s="21"/>
      <c r="G10" s="21"/>
      <c r="H10" s="21"/>
      <c r="I10" s="21"/>
      <c r="J10" s="21"/>
      <c r="K10" s="21"/>
      <c r="L10" s="21"/>
      <c r="M10" s="21"/>
      <c r="N10" s="21"/>
      <c r="O10" s="21"/>
      <c r="P10" s="21"/>
      <c r="Q10" s="21"/>
      <c r="R10" s="21"/>
      <c r="S10" s="21"/>
      <c r="T10" s="21"/>
      <c r="U10" s="21"/>
      <c r="V10" s="21"/>
    </row>
    <row r="11" spans="1:22" s="22" customFormat="1" ht="43.5" customHeight="1" x14ac:dyDescent="0.25">
      <c r="A11" s="69" t="s">
        <v>1</v>
      </c>
      <c r="B11" s="70" t="s">
        <v>2</v>
      </c>
      <c r="C11" s="69" t="s">
        <v>19</v>
      </c>
      <c r="D11" s="71" t="s">
        <v>14</v>
      </c>
      <c r="E11" s="72" t="s">
        <v>9</v>
      </c>
      <c r="F11" s="71" t="s">
        <v>15</v>
      </c>
      <c r="G11" s="72" t="s">
        <v>10</v>
      </c>
      <c r="H11" s="71" t="s">
        <v>16</v>
      </c>
      <c r="I11" s="72" t="s">
        <v>11</v>
      </c>
      <c r="J11" s="71" t="s">
        <v>17</v>
      </c>
      <c r="K11" s="72" t="s">
        <v>12</v>
      </c>
      <c r="L11" s="71" t="s">
        <v>18</v>
      </c>
      <c r="M11" s="73" t="s">
        <v>13</v>
      </c>
      <c r="N11" s="72" t="s">
        <v>4</v>
      </c>
      <c r="O11" s="72" t="s">
        <v>5</v>
      </c>
      <c r="P11" s="72" t="s">
        <v>6</v>
      </c>
      <c r="Q11" s="72" t="s">
        <v>7</v>
      </c>
      <c r="R11" s="72" t="s">
        <v>88</v>
      </c>
      <c r="S11" s="72" t="s">
        <v>107</v>
      </c>
      <c r="T11" s="73" t="s">
        <v>108</v>
      </c>
      <c r="U11" s="73" t="s">
        <v>109</v>
      </c>
      <c r="V11" s="74" t="s">
        <v>20</v>
      </c>
    </row>
    <row r="12" spans="1:22" ht="13.8" x14ac:dyDescent="0.3">
      <c r="A12" s="52">
        <v>1</v>
      </c>
      <c r="B12" s="53">
        <v>44197</v>
      </c>
      <c r="C12" s="54" t="s">
        <v>39</v>
      </c>
      <c r="D12" s="55"/>
      <c r="E12" s="56"/>
      <c r="F12" s="54"/>
      <c r="G12" s="56"/>
      <c r="H12" s="54"/>
      <c r="I12" s="56"/>
      <c r="J12" s="55">
        <v>1</v>
      </c>
      <c r="K12" s="56">
        <v>1000</v>
      </c>
      <c r="L12" s="55"/>
      <c r="M12" s="57"/>
      <c r="N12" s="58">
        <f t="shared" ref="N12:N43" si="0">IF(ISBLANK(C12),"",E12+G12+I12+K12+M12)</f>
        <v>1000</v>
      </c>
      <c r="O12" s="56"/>
      <c r="P12" s="56"/>
      <c r="Q12" s="56"/>
      <c r="R12" s="56"/>
      <c r="S12" s="56">
        <v>1000</v>
      </c>
      <c r="T12" s="57"/>
      <c r="U12" s="57"/>
      <c r="V12" s="59" t="s">
        <v>40</v>
      </c>
    </row>
    <row r="13" spans="1:22" ht="13.8" x14ac:dyDescent="0.3">
      <c r="A13" s="60">
        <f>IF(ISBLANK(A12),"",1+A12)</f>
        <v>2</v>
      </c>
      <c r="B13" s="53">
        <v>44240</v>
      </c>
      <c r="C13" s="54" t="s">
        <v>41</v>
      </c>
      <c r="D13" s="55">
        <v>1</v>
      </c>
      <c r="E13" s="56">
        <v>1000</v>
      </c>
      <c r="F13" s="54"/>
      <c r="G13" s="56"/>
      <c r="H13" s="54"/>
      <c r="I13" s="56"/>
      <c r="J13" s="55">
        <v>2</v>
      </c>
      <c r="K13" s="56">
        <v>-1000</v>
      </c>
      <c r="L13" s="55"/>
      <c r="M13" s="57"/>
      <c r="N13" s="58">
        <f t="shared" si="0"/>
        <v>0</v>
      </c>
      <c r="O13" s="56"/>
      <c r="P13" s="56"/>
      <c r="Q13" s="56"/>
      <c r="R13" s="56"/>
      <c r="S13" s="56"/>
      <c r="T13" s="57"/>
      <c r="U13" s="57"/>
      <c r="V13" s="59" t="s">
        <v>42</v>
      </c>
    </row>
    <row r="14" spans="1:22" ht="13.8" x14ac:dyDescent="0.3">
      <c r="A14" s="60">
        <f t="shared" ref="A14:A77" si="1">IF(ISBLANK(A13),"",1+A13)</f>
        <v>3</v>
      </c>
      <c r="B14" s="53"/>
      <c r="C14" s="54"/>
      <c r="D14" s="55"/>
      <c r="E14" s="56"/>
      <c r="F14" s="54"/>
      <c r="G14" s="56"/>
      <c r="H14" s="54"/>
      <c r="I14" s="56"/>
      <c r="J14" s="55"/>
      <c r="K14" s="56"/>
      <c r="L14" s="55"/>
      <c r="M14" s="57"/>
      <c r="N14" s="58" t="str">
        <f t="shared" si="0"/>
        <v/>
      </c>
      <c r="O14" s="56"/>
      <c r="P14" s="56"/>
      <c r="Q14" s="56"/>
      <c r="R14" s="56"/>
      <c r="S14" s="56"/>
      <c r="T14" s="57"/>
      <c r="U14" s="57"/>
      <c r="V14" s="59"/>
    </row>
    <row r="15" spans="1:22" ht="13.8" x14ac:dyDescent="0.3">
      <c r="A15" s="60">
        <f t="shared" si="1"/>
        <v>4</v>
      </c>
      <c r="B15" s="53"/>
      <c r="C15" s="54"/>
      <c r="D15" s="55"/>
      <c r="E15" s="56"/>
      <c r="F15" s="54"/>
      <c r="G15" s="56"/>
      <c r="H15" s="54"/>
      <c r="I15" s="56"/>
      <c r="J15" s="55"/>
      <c r="K15" s="56"/>
      <c r="L15" s="55"/>
      <c r="M15" s="57"/>
      <c r="N15" s="58" t="str">
        <f t="shared" si="0"/>
        <v/>
      </c>
      <c r="O15" s="56"/>
      <c r="P15" s="56"/>
      <c r="Q15" s="56"/>
      <c r="R15" s="56"/>
      <c r="S15" s="56"/>
      <c r="T15" s="57"/>
      <c r="U15" s="57"/>
      <c r="V15" s="59"/>
    </row>
    <row r="16" spans="1:22" ht="13.8" x14ac:dyDescent="0.3">
      <c r="A16" s="60">
        <f t="shared" si="1"/>
        <v>5</v>
      </c>
      <c r="B16" s="53"/>
      <c r="C16" s="54"/>
      <c r="D16" s="55"/>
      <c r="E16" s="56"/>
      <c r="F16" s="54"/>
      <c r="G16" s="56"/>
      <c r="H16" s="54"/>
      <c r="I16" s="56"/>
      <c r="J16" s="55"/>
      <c r="K16" s="56"/>
      <c r="L16" s="55"/>
      <c r="M16" s="57"/>
      <c r="N16" s="58" t="str">
        <f t="shared" si="0"/>
        <v/>
      </c>
      <c r="O16" s="56"/>
      <c r="P16" s="56"/>
      <c r="Q16" s="56"/>
      <c r="R16" s="56"/>
      <c r="S16" s="56"/>
      <c r="T16" s="57"/>
      <c r="U16" s="57"/>
      <c r="V16" s="59"/>
    </row>
    <row r="17" spans="1:22" ht="13.8" x14ac:dyDescent="0.3">
      <c r="A17" s="60">
        <f t="shared" si="1"/>
        <v>6</v>
      </c>
      <c r="B17" s="53"/>
      <c r="C17" s="54"/>
      <c r="D17" s="55"/>
      <c r="E17" s="56"/>
      <c r="F17" s="54"/>
      <c r="G17" s="56"/>
      <c r="H17" s="54"/>
      <c r="I17" s="56"/>
      <c r="J17" s="55"/>
      <c r="K17" s="56"/>
      <c r="L17" s="55"/>
      <c r="M17" s="57"/>
      <c r="N17" s="58" t="str">
        <f t="shared" si="0"/>
        <v/>
      </c>
      <c r="O17" s="56"/>
      <c r="P17" s="56"/>
      <c r="Q17" s="56"/>
      <c r="R17" s="56"/>
      <c r="S17" s="56"/>
      <c r="T17" s="57"/>
      <c r="U17" s="57"/>
      <c r="V17" s="59"/>
    </row>
    <row r="18" spans="1:22" ht="13.8" x14ac:dyDescent="0.3">
      <c r="A18" s="60">
        <f t="shared" si="1"/>
        <v>7</v>
      </c>
      <c r="B18" s="53"/>
      <c r="C18" s="54"/>
      <c r="D18" s="55"/>
      <c r="E18" s="56"/>
      <c r="F18" s="54"/>
      <c r="G18" s="56"/>
      <c r="H18" s="54"/>
      <c r="I18" s="56"/>
      <c r="J18" s="55"/>
      <c r="K18" s="56"/>
      <c r="L18" s="55"/>
      <c r="M18" s="57"/>
      <c r="N18" s="61" t="str">
        <f t="shared" si="0"/>
        <v/>
      </c>
      <c r="O18" s="56"/>
      <c r="P18" s="56"/>
      <c r="Q18" s="56"/>
      <c r="R18" s="56"/>
      <c r="S18" s="56"/>
      <c r="T18" s="57"/>
      <c r="U18" s="57"/>
      <c r="V18" s="59"/>
    </row>
    <row r="19" spans="1:22" ht="13.8" x14ac:dyDescent="0.3">
      <c r="A19" s="60">
        <f t="shared" si="1"/>
        <v>8</v>
      </c>
      <c r="B19" s="53"/>
      <c r="C19" s="54"/>
      <c r="D19" s="55"/>
      <c r="E19" s="56"/>
      <c r="F19" s="54"/>
      <c r="G19" s="56"/>
      <c r="H19" s="54"/>
      <c r="I19" s="56"/>
      <c r="J19" s="55"/>
      <c r="K19" s="56"/>
      <c r="L19" s="55"/>
      <c r="M19" s="57"/>
      <c r="N19" s="61" t="str">
        <f t="shared" si="0"/>
        <v/>
      </c>
      <c r="O19" s="56"/>
      <c r="P19" s="56"/>
      <c r="Q19" s="56"/>
      <c r="R19" s="56"/>
      <c r="S19" s="56"/>
      <c r="T19" s="57"/>
      <c r="U19" s="57"/>
      <c r="V19" s="59"/>
    </row>
    <row r="20" spans="1:22" ht="13.8" x14ac:dyDescent="0.3">
      <c r="A20" s="60">
        <f t="shared" si="1"/>
        <v>9</v>
      </c>
      <c r="B20" s="53"/>
      <c r="C20" s="54"/>
      <c r="D20" s="55"/>
      <c r="E20" s="56"/>
      <c r="F20" s="54"/>
      <c r="G20" s="56"/>
      <c r="H20" s="54"/>
      <c r="I20" s="56"/>
      <c r="J20" s="55"/>
      <c r="K20" s="56"/>
      <c r="L20" s="55"/>
      <c r="M20" s="57"/>
      <c r="N20" s="61" t="str">
        <f t="shared" si="0"/>
        <v/>
      </c>
      <c r="O20" s="56"/>
      <c r="P20" s="56"/>
      <c r="Q20" s="56"/>
      <c r="R20" s="56"/>
      <c r="S20" s="56"/>
      <c r="T20" s="57"/>
      <c r="U20" s="57"/>
      <c r="V20" s="59"/>
    </row>
    <row r="21" spans="1:22" ht="13.8" x14ac:dyDescent="0.3">
      <c r="A21" s="60">
        <f t="shared" si="1"/>
        <v>10</v>
      </c>
      <c r="B21" s="53"/>
      <c r="C21" s="54"/>
      <c r="D21" s="55"/>
      <c r="E21" s="56"/>
      <c r="F21" s="54"/>
      <c r="G21" s="56"/>
      <c r="H21" s="54"/>
      <c r="I21" s="56"/>
      <c r="J21" s="55"/>
      <c r="K21" s="56"/>
      <c r="L21" s="55"/>
      <c r="M21" s="57"/>
      <c r="N21" s="61" t="str">
        <f t="shared" si="0"/>
        <v/>
      </c>
      <c r="O21" s="56"/>
      <c r="P21" s="56"/>
      <c r="Q21" s="56"/>
      <c r="R21" s="56"/>
      <c r="S21" s="56"/>
      <c r="T21" s="57"/>
      <c r="U21" s="57"/>
      <c r="V21" s="59"/>
    </row>
    <row r="22" spans="1:22" ht="13.8" x14ac:dyDescent="0.3">
      <c r="A22" s="60">
        <f t="shared" si="1"/>
        <v>11</v>
      </c>
      <c r="B22" s="53"/>
      <c r="C22" s="54"/>
      <c r="D22" s="55"/>
      <c r="E22" s="56"/>
      <c r="F22" s="54"/>
      <c r="G22" s="56"/>
      <c r="H22" s="54"/>
      <c r="I22" s="56"/>
      <c r="J22" s="55"/>
      <c r="K22" s="56"/>
      <c r="L22" s="55"/>
      <c r="M22" s="57"/>
      <c r="N22" s="61" t="str">
        <f t="shared" si="0"/>
        <v/>
      </c>
      <c r="O22" s="56"/>
      <c r="P22" s="56"/>
      <c r="Q22" s="56"/>
      <c r="R22" s="56"/>
      <c r="S22" s="56"/>
      <c r="T22" s="57"/>
      <c r="U22" s="57"/>
      <c r="V22" s="59"/>
    </row>
    <row r="23" spans="1:22" ht="13.8" x14ac:dyDescent="0.3">
      <c r="A23" s="60">
        <f t="shared" si="1"/>
        <v>12</v>
      </c>
      <c r="B23" s="53"/>
      <c r="C23" s="54"/>
      <c r="D23" s="55"/>
      <c r="E23" s="56"/>
      <c r="F23" s="54"/>
      <c r="G23" s="56"/>
      <c r="H23" s="54"/>
      <c r="I23" s="56"/>
      <c r="J23" s="55"/>
      <c r="K23" s="56"/>
      <c r="L23" s="55"/>
      <c r="M23" s="57"/>
      <c r="N23" s="61" t="str">
        <f t="shared" si="0"/>
        <v/>
      </c>
      <c r="O23" s="56"/>
      <c r="P23" s="56"/>
      <c r="Q23" s="56"/>
      <c r="R23" s="56"/>
      <c r="S23" s="56"/>
      <c r="T23" s="57"/>
      <c r="U23" s="57"/>
      <c r="V23" s="59"/>
    </row>
    <row r="24" spans="1:22" ht="13.8" x14ac:dyDescent="0.3">
      <c r="A24" s="60">
        <f t="shared" si="1"/>
        <v>13</v>
      </c>
      <c r="B24" s="53"/>
      <c r="C24" s="54"/>
      <c r="D24" s="55"/>
      <c r="E24" s="56"/>
      <c r="F24" s="54"/>
      <c r="G24" s="56"/>
      <c r="H24" s="54"/>
      <c r="I24" s="56"/>
      <c r="J24" s="55"/>
      <c r="K24" s="56"/>
      <c r="L24" s="55"/>
      <c r="M24" s="57"/>
      <c r="N24" s="61" t="str">
        <f t="shared" si="0"/>
        <v/>
      </c>
      <c r="O24" s="56"/>
      <c r="P24" s="56"/>
      <c r="Q24" s="56"/>
      <c r="R24" s="56"/>
      <c r="S24" s="56"/>
      <c r="T24" s="57"/>
      <c r="U24" s="57"/>
      <c r="V24" s="59"/>
    </row>
    <row r="25" spans="1:22" ht="13.8" x14ac:dyDescent="0.3">
      <c r="A25" s="60">
        <f t="shared" si="1"/>
        <v>14</v>
      </c>
      <c r="B25" s="53"/>
      <c r="C25" s="54"/>
      <c r="D25" s="55"/>
      <c r="E25" s="56"/>
      <c r="F25" s="54"/>
      <c r="G25" s="56"/>
      <c r="H25" s="54"/>
      <c r="I25" s="56"/>
      <c r="J25" s="55"/>
      <c r="K25" s="56"/>
      <c r="L25" s="55"/>
      <c r="M25" s="57"/>
      <c r="N25" s="61" t="str">
        <f t="shared" si="0"/>
        <v/>
      </c>
      <c r="O25" s="56"/>
      <c r="P25" s="56"/>
      <c r="Q25" s="56"/>
      <c r="R25" s="56"/>
      <c r="S25" s="56"/>
      <c r="T25" s="57"/>
      <c r="U25" s="57"/>
      <c r="V25" s="59"/>
    </row>
    <row r="26" spans="1:22" ht="13.8" x14ac:dyDescent="0.3">
      <c r="A26" s="60">
        <f t="shared" si="1"/>
        <v>15</v>
      </c>
      <c r="B26" s="53"/>
      <c r="C26" s="54"/>
      <c r="D26" s="55"/>
      <c r="E26" s="56"/>
      <c r="F26" s="54"/>
      <c r="G26" s="56"/>
      <c r="H26" s="54"/>
      <c r="I26" s="56"/>
      <c r="J26" s="55"/>
      <c r="K26" s="56"/>
      <c r="L26" s="55"/>
      <c r="M26" s="57"/>
      <c r="N26" s="61" t="str">
        <f t="shared" si="0"/>
        <v/>
      </c>
      <c r="O26" s="56"/>
      <c r="P26" s="56"/>
      <c r="Q26" s="56"/>
      <c r="R26" s="56"/>
      <c r="S26" s="56"/>
      <c r="T26" s="57"/>
      <c r="U26" s="57"/>
      <c r="V26" s="59"/>
    </row>
    <row r="27" spans="1:22" ht="13.8" x14ac:dyDescent="0.3">
      <c r="A27" s="60">
        <f t="shared" si="1"/>
        <v>16</v>
      </c>
      <c r="B27" s="53"/>
      <c r="C27" s="54"/>
      <c r="D27" s="55"/>
      <c r="E27" s="56"/>
      <c r="F27" s="54"/>
      <c r="G27" s="56"/>
      <c r="H27" s="54"/>
      <c r="I27" s="56"/>
      <c r="J27" s="55"/>
      <c r="K27" s="56"/>
      <c r="L27" s="55"/>
      <c r="M27" s="57"/>
      <c r="N27" s="61" t="str">
        <f t="shared" si="0"/>
        <v/>
      </c>
      <c r="O27" s="56"/>
      <c r="P27" s="56"/>
      <c r="Q27" s="56"/>
      <c r="R27" s="56"/>
      <c r="S27" s="56"/>
      <c r="T27" s="57"/>
      <c r="U27" s="57"/>
      <c r="V27" s="59"/>
    </row>
    <row r="28" spans="1:22" ht="13.8" x14ac:dyDescent="0.3">
      <c r="A28" s="60">
        <f t="shared" si="1"/>
        <v>17</v>
      </c>
      <c r="B28" s="53"/>
      <c r="C28" s="54"/>
      <c r="D28" s="55"/>
      <c r="E28" s="56"/>
      <c r="F28" s="54"/>
      <c r="G28" s="56"/>
      <c r="H28" s="54"/>
      <c r="I28" s="56"/>
      <c r="J28" s="55"/>
      <c r="K28" s="56"/>
      <c r="L28" s="55"/>
      <c r="M28" s="57"/>
      <c r="N28" s="61" t="str">
        <f t="shared" si="0"/>
        <v/>
      </c>
      <c r="O28" s="56"/>
      <c r="P28" s="56"/>
      <c r="Q28" s="56"/>
      <c r="R28" s="56"/>
      <c r="S28" s="56"/>
      <c r="T28" s="57"/>
      <c r="U28" s="57"/>
      <c r="V28" s="59"/>
    </row>
    <row r="29" spans="1:22" ht="13.8" x14ac:dyDescent="0.3">
      <c r="A29" s="60">
        <f t="shared" si="1"/>
        <v>18</v>
      </c>
      <c r="B29" s="53"/>
      <c r="C29" s="54"/>
      <c r="D29" s="55"/>
      <c r="E29" s="56"/>
      <c r="F29" s="54"/>
      <c r="G29" s="56"/>
      <c r="H29" s="54"/>
      <c r="I29" s="56"/>
      <c r="J29" s="55"/>
      <c r="K29" s="56"/>
      <c r="L29" s="55"/>
      <c r="M29" s="57"/>
      <c r="N29" s="61" t="str">
        <f t="shared" si="0"/>
        <v/>
      </c>
      <c r="O29" s="56"/>
      <c r="P29" s="56"/>
      <c r="Q29" s="56"/>
      <c r="R29" s="56"/>
      <c r="S29" s="56"/>
      <c r="T29" s="57"/>
      <c r="U29" s="57"/>
      <c r="V29" s="59"/>
    </row>
    <row r="30" spans="1:22" ht="13.8" x14ac:dyDescent="0.3">
      <c r="A30" s="60">
        <f t="shared" si="1"/>
        <v>19</v>
      </c>
      <c r="B30" s="53"/>
      <c r="C30" s="54"/>
      <c r="D30" s="55"/>
      <c r="E30" s="56"/>
      <c r="F30" s="54"/>
      <c r="G30" s="56"/>
      <c r="H30" s="54"/>
      <c r="I30" s="56"/>
      <c r="J30" s="55"/>
      <c r="K30" s="56"/>
      <c r="L30" s="55"/>
      <c r="M30" s="57"/>
      <c r="N30" s="61" t="str">
        <f t="shared" si="0"/>
        <v/>
      </c>
      <c r="O30" s="56"/>
      <c r="P30" s="56"/>
      <c r="Q30" s="56"/>
      <c r="R30" s="56"/>
      <c r="S30" s="56"/>
      <c r="T30" s="57"/>
      <c r="U30" s="57"/>
      <c r="V30" s="59"/>
    </row>
    <row r="31" spans="1:22" ht="13.8" x14ac:dyDescent="0.3">
      <c r="A31" s="60">
        <f t="shared" si="1"/>
        <v>20</v>
      </c>
      <c r="B31" s="53"/>
      <c r="C31" s="54"/>
      <c r="D31" s="55"/>
      <c r="E31" s="56"/>
      <c r="F31" s="54"/>
      <c r="G31" s="56"/>
      <c r="H31" s="54"/>
      <c r="I31" s="56"/>
      <c r="J31" s="55"/>
      <c r="K31" s="56"/>
      <c r="L31" s="55"/>
      <c r="M31" s="57"/>
      <c r="N31" s="61" t="str">
        <f t="shared" si="0"/>
        <v/>
      </c>
      <c r="O31" s="56"/>
      <c r="P31" s="56"/>
      <c r="Q31" s="56"/>
      <c r="R31" s="56"/>
      <c r="S31" s="56"/>
      <c r="T31" s="57"/>
      <c r="U31" s="57"/>
      <c r="V31" s="59"/>
    </row>
    <row r="32" spans="1:22" ht="13.8" x14ac:dyDescent="0.3">
      <c r="A32" s="60">
        <f t="shared" si="1"/>
        <v>21</v>
      </c>
      <c r="B32" s="53"/>
      <c r="C32" s="54"/>
      <c r="D32" s="55"/>
      <c r="E32" s="56"/>
      <c r="F32" s="54"/>
      <c r="G32" s="56"/>
      <c r="H32" s="54"/>
      <c r="I32" s="56"/>
      <c r="J32" s="55"/>
      <c r="K32" s="56"/>
      <c r="L32" s="55"/>
      <c r="M32" s="57"/>
      <c r="N32" s="61" t="str">
        <f t="shared" si="0"/>
        <v/>
      </c>
      <c r="O32" s="56"/>
      <c r="P32" s="56"/>
      <c r="Q32" s="56"/>
      <c r="R32" s="56"/>
      <c r="S32" s="56"/>
      <c r="T32" s="57"/>
      <c r="U32" s="57"/>
      <c r="V32" s="59"/>
    </row>
    <row r="33" spans="1:22" ht="13.8" x14ac:dyDescent="0.3">
      <c r="A33" s="60">
        <f t="shared" si="1"/>
        <v>22</v>
      </c>
      <c r="B33" s="53"/>
      <c r="C33" s="54"/>
      <c r="D33" s="55"/>
      <c r="E33" s="56"/>
      <c r="F33" s="54"/>
      <c r="G33" s="56"/>
      <c r="H33" s="54"/>
      <c r="I33" s="56"/>
      <c r="J33" s="55"/>
      <c r="K33" s="56"/>
      <c r="L33" s="55"/>
      <c r="M33" s="57"/>
      <c r="N33" s="61" t="str">
        <f t="shared" si="0"/>
        <v/>
      </c>
      <c r="O33" s="56"/>
      <c r="P33" s="56"/>
      <c r="Q33" s="56"/>
      <c r="R33" s="56"/>
      <c r="S33" s="56"/>
      <c r="T33" s="57"/>
      <c r="U33" s="57"/>
      <c r="V33" s="59"/>
    </row>
    <row r="34" spans="1:22" ht="13.8" x14ac:dyDescent="0.3">
      <c r="A34" s="60">
        <f t="shared" si="1"/>
        <v>23</v>
      </c>
      <c r="B34" s="53"/>
      <c r="C34" s="54"/>
      <c r="D34" s="55"/>
      <c r="E34" s="56"/>
      <c r="F34" s="54"/>
      <c r="G34" s="56"/>
      <c r="H34" s="54"/>
      <c r="I34" s="56"/>
      <c r="J34" s="55"/>
      <c r="K34" s="56"/>
      <c r="L34" s="55"/>
      <c r="M34" s="57"/>
      <c r="N34" s="61" t="str">
        <f t="shared" si="0"/>
        <v/>
      </c>
      <c r="O34" s="56"/>
      <c r="P34" s="56"/>
      <c r="Q34" s="56"/>
      <c r="R34" s="56"/>
      <c r="S34" s="56"/>
      <c r="T34" s="57"/>
      <c r="U34" s="57"/>
      <c r="V34" s="59"/>
    </row>
    <row r="35" spans="1:22" ht="13.8" x14ac:dyDescent="0.3">
      <c r="A35" s="60">
        <f t="shared" si="1"/>
        <v>24</v>
      </c>
      <c r="B35" s="53"/>
      <c r="C35" s="54"/>
      <c r="D35" s="55"/>
      <c r="E35" s="56"/>
      <c r="F35" s="54"/>
      <c r="G35" s="56"/>
      <c r="H35" s="54"/>
      <c r="I35" s="56"/>
      <c r="J35" s="55"/>
      <c r="K35" s="56"/>
      <c r="L35" s="55"/>
      <c r="M35" s="57"/>
      <c r="N35" s="61" t="str">
        <f t="shared" si="0"/>
        <v/>
      </c>
      <c r="O35" s="56"/>
      <c r="P35" s="56"/>
      <c r="Q35" s="56"/>
      <c r="R35" s="56"/>
      <c r="S35" s="56"/>
      <c r="T35" s="57"/>
      <c r="U35" s="57"/>
      <c r="V35" s="59"/>
    </row>
    <row r="36" spans="1:22" ht="13.8" x14ac:dyDescent="0.3">
      <c r="A36" s="60">
        <f t="shared" si="1"/>
        <v>25</v>
      </c>
      <c r="B36" s="53"/>
      <c r="C36" s="54"/>
      <c r="D36" s="55"/>
      <c r="E36" s="56"/>
      <c r="F36" s="54"/>
      <c r="G36" s="56"/>
      <c r="H36" s="54"/>
      <c r="I36" s="56"/>
      <c r="J36" s="55"/>
      <c r="K36" s="56"/>
      <c r="L36" s="55"/>
      <c r="M36" s="57"/>
      <c r="N36" s="61" t="str">
        <f t="shared" si="0"/>
        <v/>
      </c>
      <c r="O36" s="56"/>
      <c r="P36" s="56"/>
      <c r="Q36" s="56"/>
      <c r="R36" s="56"/>
      <c r="S36" s="56"/>
      <c r="T36" s="57"/>
      <c r="U36" s="57"/>
      <c r="V36" s="59"/>
    </row>
    <row r="37" spans="1:22" ht="13.8" x14ac:dyDescent="0.3">
      <c r="A37" s="60">
        <f t="shared" si="1"/>
        <v>26</v>
      </c>
      <c r="B37" s="53"/>
      <c r="C37" s="54"/>
      <c r="D37" s="55"/>
      <c r="E37" s="56"/>
      <c r="F37" s="54"/>
      <c r="G37" s="56"/>
      <c r="H37" s="54"/>
      <c r="I37" s="56"/>
      <c r="J37" s="55"/>
      <c r="K37" s="56"/>
      <c r="L37" s="55"/>
      <c r="M37" s="57"/>
      <c r="N37" s="61" t="str">
        <f t="shared" si="0"/>
        <v/>
      </c>
      <c r="O37" s="56"/>
      <c r="P37" s="56"/>
      <c r="Q37" s="56"/>
      <c r="R37" s="56"/>
      <c r="S37" s="56"/>
      <c r="T37" s="57"/>
      <c r="U37" s="57"/>
      <c r="V37" s="59"/>
    </row>
    <row r="38" spans="1:22" ht="13.8" x14ac:dyDescent="0.3">
      <c r="A38" s="60">
        <f t="shared" si="1"/>
        <v>27</v>
      </c>
      <c r="B38" s="53"/>
      <c r="C38" s="54"/>
      <c r="D38" s="55"/>
      <c r="E38" s="56"/>
      <c r="F38" s="54"/>
      <c r="G38" s="56"/>
      <c r="H38" s="54"/>
      <c r="I38" s="56"/>
      <c r="J38" s="55"/>
      <c r="K38" s="56"/>
      <c r="L38" s="55"/>
      <c r="M38" s="57"/>
      <c r="N38" s="61" t="str">
        <f t="shared" si="0"/>
        <v/>
      </c>
      <c r="O38" s="56"/>
      <c r="P38" s="56"/>
      <c r="Q38" s="56"/>
      <c r="R38" s="56"/>
      <c r="S38" s="56"/>
      <c r="T38" s="57"/>
      <c r="U38" s="57"/>
      <c r="V38" s="59"/>
    </row>
    <row r="39" spans="1:22" ht="13.8" x14ac:dyDescent="0.3">
      <c r="A39" s="60">
        <f t="shared" si="1"/>
        <v>28</v>
      </c>
      <c r="B39" s="53"/>
      <c r="C39" s="54"/>
      <c r="D39" s="55"/>
      <c r="E39" s="56"/>
      <c r="F39" s="54"/>
      <c r="G39" s="56"/>
      <c r="H39" s="54"/>
      <c r="I39" s="56"/>
      <c r="J39" s="55"/>
      <c r="K39" s="56"/>
      <c r="L39" s="55"/>
      <c r="M39" s="57"/>
      <c r="N39" s="61" t="str">
        <f t="shared" si="0"/>
        <v/>
      </c>
      <c r="O39" s="56"/>
      <c r="P39" s="56"/>
      <c r="Q39" s="56"/>
      <c r="R39" s="56"/>
      <c r="S39" s="56"/>
      <c r="T39" s="57"/>
      <c r="U39" s="57"/>
      <c r="V39" s="59"/>
    </row>
    <row r="40" spans="1:22" ht="13.8" x14ac:dyDescent="0.3">
      <c r="A40" s="60">
        <f t="shared" si="1"/>
        <v>29</v>
      </c>
      <c r="B40" s="53"/>
      <c r="C40" s="54"/>
      <c r="D40" s="55"/>
      <c r="E40" s="56"/>
      <c r="F40" s="54"/>
      <c r="G40" s="56"/>
      <c r="H40" s="54"/>
      <c r="I40" s="56"/>
      <c r="J40" s="55"/>
      <c r="K40" s="56"/>
      <c r="L40" s="55"/>
      <c r="M40" s="57"/>
      <c r="N40" s="61" t="str">
        <f t="shared" si="0"/>
        <v/>
      </c>
      <c r="O40" s="56"/>
      <c r="P40" s="56"/>
      <c r="Q40" s="56"/>
      <c r="R40" s="56"/>
      <c r="S40" s="56"/>
      <c r="T40" s="57"/>
      <c r="U40" s="57"/>
      <c r="V40" s="59"/>
    </row>
    <row r="41" spans="1:22" ht="13.8" x14ac:dyDescent="0.3">
      <c r="A41" s="60">
        <f t="shared" si="1"/>
        <v>30</v>
      </c>
      <c r="B41" s="53"/>
      <c r="C41" s="54"/>
      <c r="D41" s="55"/>
      <c r="E41" s="56"/>
      <c r="F41" s="54"/>
      <c r="G41" s="56"/>
      <c r="H41" s="54"/>
      <c r="I41" s="56"/>
      <c r="J41" s="55"/>
      <c r="K41" s="56"/>
      <c r="L41" s="55"/>
      <c r="M41" s="57"/>
      <c r="N41" s="61" t="str">
        <f t="shared" si="0"/>
        <v/>
      </c>
      <c r="O41" s="56"/>
      <c r="P41" s="56"/>
      <c r="Q41" s="56"/>
      <c r="R41" s="56"/>
      <c r="S41" s="56"/>
      <c r="T41" s="57"/>
      <c r="U41" s="57"/>
      <c r="V41" s="59"/>
    </row>
    <row r="42" spans="1:22" ht="13.8" x14ac:dyDescent="0.3">
      <c r="A42" s="60">
        <f t="shared" si="1"/>
        <v>31</v>
      </c>
      <c r="B42" s="53"/>
      <c r="C42" s="54"/>
      <c r="D42" s="55"/>
      <c r="E42" s="56"/>
      <c r="F42" s="54"/>
      <c r="G42" s="56"/>
      <c r="H42" s="54"/>
      <c r="I42" s="56"/>
      <c r="J42" s="55"/>
      <c r="K42" s="56"/>
      <c r="L42" s="55"/>
      <c r="M42" s="57"/>
      <c r="N42" s="61" t="str">
        <f t="shared" si="0"/>
        <v/>
      </c>
      <c r="O42" s="56"/>
      <c r="P42" s="56"/>
      <c r="Q42" s="56"/>
      <c r="R42" s="56"/>
      <c r="S42" s="56"/>
      <c r="T42" s="57"/>
      <c r="U42" s="57"/>
      <c r="V42" s="59"/>
    </row>
    <row r="43" spans="1:22" ht="13.8" x14ac:dyDescent="0.3">
      <c r="A43" s="60">
        <f t="shared" si="1"/>
        <v>32</v>
      </c>
      <c r="B43" s="53"/>
      <c r="C43" s="54"/>
      <c r="D43" s="55"/>
      <c r="E43" s="56"/>
      <c r="F43" s="54"/>
      <c r="G43" s="56"/>
      <c r="H43" s="54"/>
      <c r="I43" s="56"/>
      <c r="J43" s="55"/>
      <c r="K43" s="56"/>
      <c r="L43" s="55"/>
      <c r="M43" s="57"/>
      <c r="N43" s="61" t="str">
        <f t="shared" si="0"/>
        <v/>
      </c>
      <c r="O43" s="56"/>
      <c r="P43" s="56"/>
      <c r="Q43" s="56"/>
      <c r="R43" s="56"/>
      <c r="S43" s="56"/>
      <c r="T43" s="57"/>
      <c r="U43" s="57"/>
      <c r="V43" s="59"/>
    </row>
    <row r="44" spans="1:22" ht="13.8" x14ac:dyDescent="0.3">
      <c r="A44" s="60">
        <f t="shared" si="1"/>
        <v>33</v>
      </c>
      <c r="B44" s="53"/>
      <c r="C44" s="54"/>
      <c r="D44" s="55"/>
      <c r="E44" s="56"/>
      <c r="F44" s="54"/>
      <c r="G44" s="56"/>
      <c r="H44" s="54"/>
      <c r="I44" s="56"/>
      <c r="J44" s="55"/>
      <c r="K44" s="56"/>
      <c r="L44" s="55"/>
      <c r="M44" s="57"/>
      <c r="N44" s="61" t="str">
        <f t="shared" ref="N44:N75" si="2">IF(ISBLANK(C44),"",E44+G44+I44+K44+M44)</f>
        <v/>
      </c>
      <c r="O44" s="56"/>
      <c r="P44" s="56"/>
      <c r="Q44" s="56"/>
      <c r="R44" s="56"/>
      <c r="S44" s="56"/>
      <c r="T44" s="57"/>
      <c r="U44" s="57"/>
      <c r="V44" s="59"/>
    </row>
    <row r="45" spans="1:22" ht="13.8" x14ac:dyDescent="0.3">
      <c r="A45" s="60">
        <f t="shared" si="1"/>
        <v>34</v>
      </c>
      <c r="B45" s="53"/>
      <c r="C45" s="54"/>
      <c r="D45" s="55"/>
      <c r="E45" s="56"/>
      <c r="F45" s="54"/>
      <c r="G45" s="56"/>
      <c r="H45" s="54"/>
      <c r="I45" s="56"/>
      <c r="J45" s="55"/>
      <c r="K45" s="56"/>
      <c r="L45" s="55"/>
      <c r="M45" s="57"/>
      <c r="N45" s="61" t="str">
        <f t="shared" si="2"/>
        <v/>
      </c>
      <c r="O45" s="56"/>
      <c r="P45" s="56"/>
      <c r="Q45" s="56"/>
      <c r="R45" s="56"/>
      <c r="S45" s="56"/>
      <c r="T45" s="57"/>
      <c r="U45" s="57"/>
      <c r="V45" s="59"/>
    </row>
    <row r="46" spans="1:22" ht="13.8" x14ac:dyDescent="0.3">
      <c r="A46" s="60">
        <f t="shared" si="1"/>
        <v>35</v>
      </c>
      <c r="B46" s="53"/>
      <c r="C46" s="54"/>
      <c r="D46" s="55"/>
      <c r="E46" s="56"/>
      <c r="F46" s="54"/>
      <c r="G46" s="56"/>
      <c r="H46" s="54"/>
      <c r="I46" s="56"/>
      <c r="J46" s="55"/>
      <c r="K46" s="56"/>
      <c r="L46" s="55"/>
      <c r="M46" s="57"/>
      <c r="N46" s="61" t="str">
        <f t="shared" si="2"/>
        <v/>
      </c>
      <c r="O46" s="56"/>
      <c r="P46" s="56"/>
      <c r="Q46" s="56"/>
      <c r="R46" s="56"/>
      <c r="S46" s="56"/>
      <c r="T46" s="57"/>
      <c r="U46" s="57"/>
      <c r="V46" s="59"/>
    </row>
    <row r="47" spans="1:22" ht="13.8" x14ac:dyDescent="0.3">
      <c r="A47" s="60">
        <f t="shared" si="1"/>
        <v>36</v>
      </c>
      <c r="B47" s="53"/>
      <c r="C47" s="54"/>
      <c r="D47" s="55"/>
      <c r="E47" s="56"/>
      <c r="F47" s="54"/>
      <c r="G47" s="56"/>
      <c r="H47" s="54"/>
      <c r="I47" s="56"/>
      <c r="J47" s="55"/>
      <c r="K47" s="56"/>
      <c r="L47" s="55"/>
      <c r="M47" s="57"/>
      <c r="N47" s="61" t="str">
        <f t="shared" si="2"/>
        <v/>
      </c>
      <c r="O47" s="56"/>
      <c r="P47" s="56"/>
      <c r="Q47" s="56"/>
      <c r="R47" s="56"/>
      <c r="S47" s="56"/>
      <c r="T47" s="57"/>
      <c r="U47" s="57"/>
      <c r="V47" s="59"/>
    </row>
    <row r="48" spans="1:22" ht="13.8" x14ac:dyDescent="0.3">
      <c r="A48" s="60">
        <f t="shared" si="1"/>
        <v>37</v>
      </c>
      <c r="B48" s="53"/>
      <c r="C48" s="54"/>
      <c r="D48" s="55"/>
      <c r="E48" s="56"/>
      <c r="F48" s="54"/>
      <c r="G48" s="56"/>
      <c r="H48" s="54"/>
      <c r="I48" s="56"/>
      <c r="J48" s="55"/>
      <c r="K48" s="56"/>
      <c r="L48" s="55"/>
      <c r="M48" s="57"/>
      <c r="N48" s="61" t="str">
        <f t="shared" si="2"/>
        <v/>
      </c>
      <c r="O48" s="56"/>
      <c r="P48" s="56"/>
      <c r="Q48" s="56"/>
      <c r="R48" s="56"/>
      <c r="S48" s="56"/>
      <c r="T48" s="57"/>
      <c r="U48" s="57"/>
      <c r="V48" s="59"/>
    </row>
    <row r="49" spans="1:22" ht="13.8" x14ac:dyDescent="0.3">
      <c r="A49" s="60">
        <f t="shared" si="1"/>
        <v>38</v>
      </c>
      <c r="B49" s="53"/>
      <c r="C49" s="54"/>
      <c r="D49" s="55"/>
      <c r="E49" s="56"/>
      <c r="F49" s="54"/>
      <c r="G49" s="56"/>
      <c r="H49" s="54"/>
      <c r="I49" s="56"/>
      <c r="J49" s="55"/>
      <c r="K49" s="56"/>
      <c r="L49" s="55"/>
      <c r="M49" s="57"/>
      <c r="N49" s="61" t="str">
        <f t="shared" si="2"/>
        <v/>
      </c>
      <c r="O49" s="56"/>
      <c r="P49" s="56"/>
      <c r="Q49" s="56"/>
      <c r="R49" s="56"/>
      <c r="S49" s="56"/>
      <c r="T49" s="57"/>
      <c r="U49" s="57"/>
      <c r="V49" s="59"/>
    </row>
    <row r="50" spans="1:22" ht="13.8" x14ac:dyDescent="0.3">
      <c r="A50" s="60">
        <f t="shared" si="1"/>
        <v>39</v>
      </c>
      <c r="B50" s="53"/>
      <c r="C50" s="54"/>
      <c r="D50" s="55"/>
      <c r="E50" s="56"/>
      <c r="F50" s="54"/>
      <c r="G50" s="56"/>
      <c r="H50" s="54"/>
      <c r="I50" s="56"/>
      <c r="J50" s="55"/>
      <c r="K50" s="56"/>
      <c r="L50" s="55"/>
      <c r="M50" s="57"/>
      <c r="N50" s="61" t="str">
        <f t="shared" si="2"/>
        <v/>
      </c>
      <c r="O50" s="56"/>
      <c r="P50" s="56"/>
      <c r="Q50" s="56"/>
      <c r="R50" s="56"/>
      <c r="S50" s="56"/>
      <c r="T50" s="57"/>
      <c r="U50" s="57"/>
      <c r="V50" s="59"/>
    </row>
    <row r="51" spans="1:22" ht="13.8" x14ac:dyDescent="0.3">
      <c r="A51" s="60">
        <f t="shared" si="1"/>
        <v>40</v>
      </c>
      <c r="B51" s="53"/>
      <c r="C51" s="54"/>
      <c r="D51" s="55"/>
      <c r="E51" s="56"/>
      <c r="F51" s="54"/>
      <c r="G51" s="56"/>
      <c r="H51" s="54"/>
      <c r="I51" s="56"/>
      <c r="J51" s="55"/>
      <c r="K51" s="56"/>
      <c r="L51" s="55"/>
      <c r="M51" s="57"/>
      <c r="N51" s="61" t="str">
        <f t="shared" si="2"/>
        <v/>
      </c>
      <c r="O51" s="56"/>
      <c r="P51" s="56"/>
      <c r="Q51" s="56"/>
      <c r="R51" s="56"/>
      <c r="S51" s="56"/>
      <c r="T51" s="57"/>
      <c r="U51" s="57"/>
      <c r="V51" s="59"/>
    </row>
    <row r="52" spans="1:22" ht="13.8" x14ac:dyDescent="0.3">
      <c r="A52" s="60">
        <f t="shared" si="1"/>
        <v>41</v>
      </c>
      <c r="B52" s="53"/>
      <c r="C52" s="54"/>
      <c r="D52" s="55"/>
      <c r="E52" s="56"/>
      <c r="F52" s="54"/>
      <c r="G52" s="56"/>
      <c r="H52" s="54"/>
      <c r="I52" s="56"/>
      <c r="J52" s="55"/>
      <c r="K52" s="56"/>
      <c r="L52" s="55"/>
      <c r="M52" s="57"/>
      <c r="N52" s="61" t="str">
        <f t="shared" si="2"/>
        <v/>
      </c>
      <c r="O52" s="56"/>
      <c r="P52" s="56"/>
      <c r="Q52" s="56"/>
      <c r="R52" s="56"/>
      <c r="S52" s="56"/>
      <c r="T52" s="57"/>
      <c r="U52" s="57"/>
      <c r="V52" s="59"/>
    </row>
    <row r="53" spans="1:22" ht="13.8" x14ac:dyDescent="0.3">
      <c r="A53" s="60">
        <f t="shared" si="1"/>
        <v>42</v>
      </c>
      <c r="B53" s="53"/>
      <c r="C53" s="54"/>
      <c r="D53" s="55"/>
      <c r="E53" s="56"/>
      <c r="F53" s="54"/>
      <c r="G53" s="56"/>
      <c r="H53" s="54"/>
      <c r="I53" s="56"/>
      <c r="J53" s="55"/>
      <c r="K53" s="56"/>
      <c r="L53" s="55"/>
      <c r="M53" s="57"/>
      <c r="N53" s="61" t="str">
        <f t="shared" si="2"/>
        <v/>
      </c>
      <c r="O53" s="56"/>
      <c r="P53" s="56"/>
      <c r="Q53" s="56"/>
      <c r="R53" s="56"/>
      <c r="S53" s="56"/>
      <c r="T53" s="57"/>
      <c r="U53" s="57"/>
      <c r="V53" s="59"/>
    </row>
    <row r="54" spans="1:22" ht="13.8" x14ac:dyDescent="0.3">
      <c r="A54" s="60">
        <f t="shared" si="1"/>
        <v>43</v>
      </c>
      <c r="B54" s="53"/>
      <c r="C54" s="54"/>
      <c r="D54" s="55"/>
      <c r="E54" s="56"/>
      <c r="F54" s="54"/>
      <c r="G54" s="56"/>
      <c r="H54" s="54"/>
      <c r="I54" s="56"/>
      <c r="J54" s="55"/>
      <c r="K54" s="56"/>
      <c r="L54" s="55"/>
      <c r="M54" s="57"/>
      <c r="N54" s="61" t="str">
        <f t="shared" si="2"/>
        <v/>
      </c>
      <c r="O54" s="56"/>
      <c r="P54" s="56"/>
      <c r="Q54" s="56"/>
      <c r="R54" s="56"/>
      <c r="S54" s="56"/>
      <c r="T54" s="57"/>
      <c r="U54" s="57"/>
      <c r="V54" s="59"/>
    </row>
    <row r="55" spans="1:22" ht="13.8" x14ac:dyDescent="0.3">
      <c r="A55" s="60">
        <f t="shared" si="1"/>
        <v>44</v>
      </c>
      <c r="B55" s="53"/>
      <c r="C55" s="54"/>
      <c r="D55" s="55"/>
      <c r="E55" s="56"/>
      <c r="F55" s="54"/>
      <c r="G55" s="56"/>
      <c r="H55" s="54"/>
      <c r="I55" s="56"/>
      <c r="J55" s="55"/>
      <c r="K55" s="56"/>
      <c r="L55" s="55"/>
      <c r="M55" s="57"/>
      <c r="N55" s="61" t="str">
        <f t="shared" si="2"/>
        <v/>
      </c>
      <c r="O55" s="56"/>
      <c r="P55" s="56"/>
      <c r="Q55" s="56"/>
      <c r="R55" s="56"/>
      <c r="S55" s="56"/>
      <c r="T55" s="57"/>
      <c r="U55" s="57"/>
      <c r="V55" s="59"/>
    </row>
    <row r="56" spans="1:22" ht="13.8" x14ac:dyDescent="0.3">
      <c r="A56" s="60">
        <f t="shared" si="1"/>
        <v>45</v>
      </c>
      <c r="B56" s="53"/>
      <c r="C56" s="54"/>
      <c r="D56" s="55"/>
      <c r="E56" s="56"/>
      <c r="F56" s="54"/>
      <c r="G56" s="56"/>
      <c r="H56" s="54"/>
      <c r="I56" s="56"/>
      <c r="J56" s="55"/>
      <c r="K56" s="56"/>
      <c r="L56" s="55"/>
      <c r="M56" s="57"/>
      <c r="N56" s="61" t="str">
        <f t="shared" si="2"/>
        <v/>
      </c>
      <c r="O56" s="56"/>
      <c r="P56" s="56"/>
      <c r="Q56" s="56"/>
      <c r="R56" s="56"/>
      <c r="S56" s="56"/>
      <c r="T56" s="57"/>
      <c r="U56" s="57"/>
      <c r="V56" s="59"/>
    </row>
    <row r="57" spans="1:22" ht="13.8" x14ac:dyDescent="0.3">
      <c r="A57" s="60">
        <f t="shared" si="1"/>
        <v>46</v>
      </c>
      <c r="B57" s="53"/>
      <c r="C57" s="54"/>
      <c r="D57" s="55"/>
      <c r="E57" s="56"/>
      <c r="F57" s="54"/>
      <c r="G57" s="56"/>
      <c r="H57" s="54"/>
      <c r="I57" s="56"/>
      <c r="J57" s="55"/>
      <c r="K57" s="56"/>
      <c r="L57" s="55"/>
      <c r="M57" s="57"/>
      <c r="N57" s="61" t="str">
        <f t="shared" si="2"/>
        <v/>
      </c>
      <c r="O57" s="56"/>
      <c r="P57" s="56"/>
      <c r="Q57" s="56"/>
      <c r="R57" s="56"/>
      <c r="S57" s="56"/>
      <c r="T57" s="57"/>
      <c r="U57" s="57"/>
      <c r="V57" s="59"/>
    </row>
    <row r="58" spans="1:22" ht="13.8" x14ac:dyDescent="0.3">
      <c r="A58" s="60">
        <f t="shared" si="1"/>
        <v>47</v>
      </c>
      <c r="B58" s="53"/>
      <c r="C58" s="54"/>
      <c r="D58" s="55"/>
      <c r="E58" s="56"/>
      <c r="F58" s="54"/>
      <c r="G58" s="56"/>
      <c r="H58" s="54"/>
      <c r="I58" s="56"/>
      <c r="J58" s="55"/>
      <c r="K58" s="56"/>
      <c r="L58" s="55"/>
      <c r="M58" s="57"/>
      <c r="N58" s="61" t="str">
        <f t="shared" si="2"/>
        <v/>
      </c>
      <c r="O58" s="56"/>
      <c r="P58" s="56"/>
      <c r="Q58" s="56"/>
      <c r="R58" s="56"/>
      <c r="S58" s="56"/>
      <c r="T58" s="57"/>
      <c r="U58" s="57"/>
      <c r="V58" s="59"/>
    </row>
    <row r="59" spans="1:22" ht="13.8" x14ac:dyDescent="0.3">
      <c r="A59" s="60">
        <f t="shared" si="1"/>
        <v>48</v>
      </c>
      <c r="B59" s="53"/>
      <c r="C59" s="54"/>
      <c r="D59" s="55"/>
      <c r="E59" s="56"/>
      <c r="F59" s="54"/>
      <c r="G59" s="56"/>
      <c r="H59" s="54"/>
      <c r="I59" s="56"/>
      <c r="J59" s="55"/>
      <c r="K59" s="56"/>
      <c r="L59" s="55"/>
      <c r="M59" s="57"/>
      <c r="N59" s="61" t="str">
        <f t="shared" si="2"/>
        <v/>
      </c>
      <c r="O59" s="56"/>
      <c r="P59" s="56"/>
      <c r="Q59" s="56"/>
      <c r="R59" s="56"/>
      <c r="S59" s="56"/>
      <c r="T59" s="57"/>
      <c r="U59" s="57"/>
      <c r="V59" s="59"/>
    </row>
    <row r="60" spans="1:22" ht="13.8" x14ac:dyDescent="0.3">
      <c r="A60" s="60">
        <f t="shared" si="1"/>
        <v>49</v>
      </c>
      <c r="B60" s="53"/>
      <c r="C60" s="54"/>
      <c r="D60" s="55"/>
      <c r="E60" s="56"/>
      <c r="F60" s="54"/>
      <c r="G60" s="56"/>
      <c r="H60" s="54"/>
      <c r="I60" s="56"/>
      <c r="J60" s="55"/>
      <c r="K60" s="56"/>
      <c r="L60" s="55"/>
      <c r="M60" s="57"/>
      <c r="N60" s="61" t="str">
        <f t="shared" si="2"/>
        <v/>
      </c>
      <c r="O60" s="56"/>
      <c r="P60" s="56"/>
      <c r="Q60" s="56"/>
      <c r="R60" s="56"/>
      <c r="S60" s="56"/>
      <c r="T60" s="57"/>
      <c r="U60" s="57"/>
      <c r="V60" s="59"/>
    </row>
    <row r="61" spans="1:22" ht="13.8" x14ac:dyDescent="0.3">
      <c r="A61" s="60">
        <f t="shared" si="1"/>
        <v>50</v>
      </c>
      <c r="B61" s="53"/>
      <c r="C61" s="54"/>
      <c r="D61" s="55"/>
      <c r="E61" s="56"/>
      <c r="F61" s="54"/>
      <c r="G61" s="56"/>
      <c r="H61" s="54"/>
      <c r="I61" s="56"/>
      <c r="J61" s="55"/>
      <c r="K61" s="56"/>
      <c r="L61" s="55"/>
      <c r="M61" s="57"/>
      <c r="N61" s="61" t="str">
        <f t="shared" si="2"/>
        <v/>
      </c>
      <c r="O61" s="56"/>
      <c r="P61" s="56"/>
      <c r="Q61" s="56"/>
      <c r="R61" s="56"/>
      <c r="S61" s="56"/>
      <c r="T61" s="57"/>
      <c r="U61" s="57"/>
      <c r="V61" s="59"/>
    </row>
    <row r="62" spans="1:22" ht="13.8" x14ac:dyDescent="0.3">
      <c r="A62" s="60">
        <f t="shared" si="1"/>
        <v>51</v>
      </c>
      <c r="B62" s="53"/>
      <c r="C62" s="54"/>
      <c r="D62" s="55"/>
      <c r="E62" s="56"/>
      <c r="F62" s="54"/>
      <c r="G62" s="56"/>
      <c r="H62" s="54"/>
      <c r="I62" s="56"/>
      <c r="J62" s="55"/>
      <c r="K62" s="56"/>
      <c r="L62" s="55"/>
      <c r="M62" s="57"/>
      <c r="N62" s="61" t="str">
        <f t="shared" si="2"/>
        <v/>
      </c>
      <c r="O62" s="56"/>
      <c r="P62" s="56"/>
      <c r="Q62" s="56"/>
      <c r="R62" s="56"/>
      <c r="S62" s="56"/>
      <c r="T62" s="57"/>
      <c r="U62" s="57"/>
      <c r="V62" s="59"/>
    </row>
    <row r="63" spans="1:22" ht="13.8" x14ac:dyDescent="0.3">
      <c r="A63" s="60">
        <f t="shared" si="1"/>
        <v>52</v>
      </c>
      <c r="B63" s="53"/>
      <c r="C63" s="54"/>
      <c r="D63" s="55"/>
      <c r="E63" s="56"/>
      <c r="F63" s="54"/>
      <c r="G63" s="56"/>
      <c r="H63" s="54"/>
      <c r="I63" s="56"/>
      <c r="J63" s="55"/>
      <c r="K63" s="56"/>
      <c r="L63" s="55"/>
      <c r="M63" s="57"/>
      <c r="N63" s="61" t="str">
        <f t="shared" si="2"/>
        <v/>
      </c>
      <c r="O63" s="56"/>
      <c r="P63" s="56"/>
      <c r="Q63" s="56"/>
      <c r="R63" s="56"/>
      <c r="S63" s="56"/>
      <c r="T63" s="57"/>
      <c r="U63" s="57"/>
      <c r="V63" s="59"/>
    </row>
    <row r="64" spans="1:22" ht="13.8" x14ac:dyDescent="0.3">
      <c r="A64" s="60">
        <f t="shared" si="1"/>
        <v>53</v>
      </c>
      <c r="B64" s="53"/>
      <c r="C64" s="54"/>
      <c r="D64" s="55"/>
      <c r="E64" s="56"/>
      <c r="F64" s="54"/>
      <c r="G64" s="56"/>
      <c r="H64" s="54"/>
      <c r="I64" s="56"/>
      <c r="J64" s="55"/>
      <c r="K64" s="56"/>
      <c r="L64" s="55"/>
      <c r="M64" s="57"/>
      <c r="N64" s="61" t="str">
        <f t="shared" si="2"/>
        <v/>
      </c>
      <c r="O64" s="56"/>
      <c r="P64" s="56"/>
      <c r="Q64" s="56"/>
      <c r="R64" s="56"/>
      <c r="S64" s="56"/>
      <c r="T64" s="57"/>
      <c r="U64" s="57"/>
      <c r="V64" s="59"/>
    </row>
    <row r="65" spans="1:22" ht="13.8" x14ac:dyDescent="0.3">
      <c r="A65" s="60">
        <f t="shared" si="1"/>
        <v>54</v>
      </c>
      <c r="B65" s="53"/>
      <c r="C65" s="54"/>
      <c r="D65" s="55"/>
      <c r="E65" s="56"/>
      <c r="F65" s="54"/>
      <c r="G65" s="56"/>
      <c r="H65" s="54"/>
      <c r="I65" s="56"/>
      <c r="J65" s="55"/>
      <c r="K65" s="56"/>
      <c r="L65" s="55"/>
      <c r="M65" s="57"/>
      <c r="N65" s="61" t="str">
        <f t="shared" si="2"/>
        <v/>
      </c>
      <c r="O65" s="56"/>
      <c r="P65" s="56"/>
      <c r="Q65" s="56"/>
      <c r="R65" s="56"/>
      <c r="S65" s="56"/>
      <c r="T65" s="57"/>
      <c r="U65" s="57"/>
      <c r="V65" s="59"/>
    </row>
    <row r="66" spans="1:22" ht="13.8" x14ac:dyDescent="0.3">
      <c r="A66" s="60">
        <f t="shared" si="1"/>
        <v>55</v>
      </c>
      <c r="B66" s="53"/>
      <c r="C66" s="54"/>
      <c r="D66" s="55"/>
      <c r="E66" s="56"/>
      <c r="F66" s="54"/>
      <c r="G66" s="56"/>
      <c r="H66" s="54"/>
      <c r="I66" s="56"/>
      <c r="J66" s="55"/>
      <c r="K66" s="56"/>
      <c r="L66" s="55"/>
      <c r="M66" s="57"/>
      <c r="N66" s="61" t="str">
        <f t="shared" si="2"/>
        <v/>
      </c>
      <c r="O66" s="56"/>
      <c r="P66" s="56"/>
      <c r="Q66" s="56"/>
      <c r="R66" s="56"/>
      <c r="S66" s="56"/>
      <c r="T66" s="57"/>
      <c r="U66" s="57"/>
      <c r="V66" s="59"/>
    </row>
    <row r="67" spans="1:22" ht="13.8" x14ac:dyDescent="0.3">
      <c r="A67" s="60">
        <f t="shared" si="1"/>
        <v>56</v>
      </c>
      <c r="B67" s="53"/>
      <c r="C67" s="54"/>
      <c r="D67" s="55"/>
      <c r="E67" s="56"/>
      <c r="F67" s="54"/>
      <c r="G67" s="56"/>
      <c r="H67" s="54"/>
      <c r="I67" s="56"/>
      <c r="J67" s="55"/>
      <c r="K67" s="56"/>
      <c r="L67" s="55"/>
      <c r="M67" s="57"/>
      <c r="N67" s="61" t="str">
        <f t="shared" si="2"/>
        <v/>
      </c>
      <c r="O67" s="56"/>
      <c r="P67" s="56"/>
      <c r="Q67" s="56"/>
      <c r="R67" s="56"/>
      <c r="S67" s="56"/>
      <c r="T67" s="57"/>
      <c r="U67" s="57"/>
      <c r="V67" s="59"/>
    </row>
    <row r="68" spans="1:22" ht="13.8" x14ac:dyDescent="0.3">
      <c r="A68" s="60">
        <f t="shared" si="1"/>
        <v>57</v>
      </c>
      <c r="B68" s="53"/>
      <c r="C68" s="54"/>
      <c r="D68" s="55"/>
      <c r="E68" s="56"/>
      <c r="F68" s="54"/>
      <c r="G68" s="56"/>
      <c r="H68" s="54"/>
      <c r="I68" s="56"/>
      <c r="J68" s="55"/>
      <c r="K68" s="56"/>
      <c r="L68" s="55"/>
      <c r="M68" s="57"/>
      <c r="N68" s="61" t="str">
        <f t="shared" si="2"/>
        <v/>
      </c>
      <c r="O68" s="56"/>
      <c r="P68" s="56"/>
      <c r="Q68" s="56"/>
      <c r="R68" s="56"/>
      <c r="S68" s="56"/>
      <c r="T68" s="57"/>
      <c r="U68" s="57"/>
      <c r="V68" s="59"/>
    </row>
    <row r="69" spans="1:22" ht="13.8" x14ac:dyDescent="0.3">
      <c r="A69" s="60">
        <f t="shared" si="1"/>
        <v>58</v>
      </c>
      <c r="B69" s="53"/>
      <c r="C69" s="54"/>
      <c r="D69" s="55"/>
      <c r="E69" s="56"/>
      <c r="F69" s="54"/>
      <c r="G69" s="56"/>
      <c r="H69" s="54"/>
      <c r="I69" s="56"/>
      <c r="J69" s="55"/>
      <c r="K69" s="56"/>
      <c r="L69" s="55"/>
      <c r="M69" s="57"/>
      <c r="N69" s="61" t="str">
        <f t="shared" si="2"/>
        <v/>
      </c>
      <c r="O69" s="56"/>
      <c r="P69" s="56"/>
      <c r="Q69" s="56"/>
      <c r="R69" s="56"/>
      <c r="S69" s="56"/>
      <c r="T69" s="57"/>
      <c r="U69" s="57"/>
      <c r="V69" s="59"/>
    </row>
    <row r="70" spans="1:22" ht="13.8" x14ac:dyDescent="0.3">
      <c r="A70" s="60">
        <f t="shared" si="1"/>
        <v>59</v>
      </c>
      <c r="B70" s="53"/>
      <c r="C70" s="54"/>
      <c r="D70" s="55"/>
      <c r="E70" s="56"/>
      <c r="F70" s="54"/>
      <c r="G70" s="56"/>
      <c r="H70" s="54"/>
      <c r="I70" s="56"/>
      <c r="J70" s="55"/>
      <c r="K70" s="56"/>
      <c r="L70" s="55"/>
      <c r="M70" s="57"/>
      <c r="N70" s="61" t="str">
        <f t="shared" si="2"/>
        <v/>
      </c>
      <c r="O70" s="56"/>
      <c r="P70" s="56"/>
      <c r="Q70" s="56"/>
      <c r="R70" s="56"/>
      <c r="S70" s="56"/>
      <c r="T70" s="57"/>
      <c r="U70" s="57"/>
      <c r="V70" s="59"/>
    </row>
    <row r="71" spans="1:22" ht="13.8" x14ac:dyDescent="0.3">
      <c r="A71" s="60">
        <f t="shared" si="1"/>
        <v>60</v>
      </c>
      <c r="B71" s="53"/>
      <c r="C71" s="54"/>
      <c r="D71" s="55"/>
      <c r="E71" s="56"/>
      <c r="F71" s="54"/>
      <c r="G71" s="56"/>
      <c r="H71" s="54"/>
      <c r="I71" s="56"/>
      <c r="J71" s="55"/>
      <c r="K71" s="56"/>
      <c r="L71" s="55"/>
      <c r="M71" s="57"/>
      <c r="N71" s="61" t="str">
        <f t="shared" si="2"/>
        <v/>
      </c>
      <c r="O71" s="56"/>
      <c r="P71" s="56"/>
      <c r="Q71" s="56"/>
      <c r="R71" s="56"/>
      <c r="S71" s="56"/>
      <c r="T71" s="57"/>
      <c r="U71" s="57"/>
      <c r="V71" s="59"/>
    </row>
    <row r="72" spans="1:22" ht="13.8" x14ac:dyDescent="0.3">
      <c r="A72" s="60">
        <f t="shared" si="1"/>
        <v>61</v>
      </c>
      <c r="B72" s="53"/>
      <c r="C72" s="54"/>
      <c r="D72" s="55"/>
      <c r="E72" s="56"/>
      <c r="F72" s="54"/>
      <c r="G72" s="56"/>
      <c r="H72" s="54"/>
      <c r="I72" s="56"/>
      <c r="J72" s="55"/>
      <c r="K72" s="56"/>
      <c r="L72" s="55"/>
      <c r="M72" s="57"/>
      <c r="N72" s="61" t="str">
        <f t="shared" si="2"/>
        <v/>
      </c>
      <c r="O72" s="56"/>
      <c r="P72" s="56"/>
      <c r="Q72" s="56"/>
      <c r="R72" s="56"/>
      <c r="S72" s="56"/>
      <c r="T72" s="57"/>
      <c r="U72" s="57"/>
      <c r="V72" s="59"/>
    </row>
    <row r="73" spans="1:22" ht="13.8" x14ac:dyDescent="0.3">
      <c r="A73" s="60">
        <f t="shared" si="1"/>
        <v>62</v>
      </c>
      <c r="B73" s="53"/>
      <c r="C73" s="54"/>
      <c r="D73" s="55"/>
      <c r="E73" s="56"/>
      <c r="F73" s="54"/>
      <c r="G73" s="56"/>
      <c r="H73" s="54"/>
      <c r="I73" s="56"/>
      <c r="J73" s="55"/>
      <c r="K73" s="56"/>
      <c r="L73" s="55"/>
      <c r="M73" s="57"/>
      <c r="N73" s="61" t="str">
        <f t="shared" si="2"/>
        <v/>
      </c>
      <c r="O73" s="56"/>
      <c r="P73" s="56"/>
      <c r="Q73" s="56"/>
      <c r="R73" s="56"/>
      <c r="S73" s="56"/>
      <c r="T73" s="57"/>
      <c r="U73" s="57"/>
      <c r="V73" s="59"/>
    </row>
    <row r="74" spans="1:22" ht="13.8" x14ac:dyDescent="0.3">
      <c r="A74" s="60">
        <f t="shared" si="1"/>
        <v>63</v>
      </c>
      <c r="B74" s="53"/>
      <c r="C74" s="54"/>
      <c r="D74" s="55"/>
      <c r="E74" s="56"/>
      <c r="F74" s="54"/>
      <c r="G74" s="56"/>
      <c r="H74" s="54"/>
      <c r="I74" s="56"/>
      <c r="J74" s="55"/>
      <c r="K74" s="56"/>
      <c r="L74" s="55"/>
      <c r="M74" s="57"/>
      <c r="N74" s="61" t="str">
        <f t="shared" si="2"/>
        <v/>
      </c>
      <c r="O74" s="56"/>
      <c r="P74" s="56"/>
      <c r="Q74" s="56"/>
      <c r="R74" s="56"/>
      <c r="S74" s="56"/>
      <c r="T74" s="57"/>
      <c r="U74" s="57"/>
      <c r="V74" s="59"/>
    </row>
    <row r="75" spans="1:22" ht="13.8" x14ac:dyDescent="0.3">
      <c r="A75" s="60">
        <f t="shared" si="1"/>
        <v>64</v>
      </c>
      <c r="B75" s="53"/>
      <c r="C75" s="54"/>
      <c r="D75" s="55"/>
      <c r="E75" s="56"/>
      <c r="F75" s="54"/>
      <c r="G75" s="56"/>
      <c r="H75" s="54"/>
      <c r="I75" s="56"/>
      <c r="J75" s="55"/>
      <c r="K75" s="56"/>
      <c r="L75" s="55"/>
      <c r="M75" s="57"/>
      <c r="N75" s="61" t="str">
        <f t="shared" si="2"/>
        <v/>
      </c>
      <c r="O75" s="56"/>
      <c r="P75" s="56"/>
      <c r="Q75" s="56"/>
      <c r="R75" s="56"/>
      <c r="S75" s="56"/>
      <c r="T75" s="57"/>
      <c r="U75" s="57"/>
      <c r="V75" s="59"/>
    </row>
    <row r="76" spans="1:22" ht="13.8" x14ac:dyDescent="0.3">
      <c r="A76" s="60">
        <f t="shared" si="1"/>
        <v>65</v>
      </c>
      <c r="B76" s="53"/>
      <c r="C76" s="54"/>
      <c r="D76" s="55"/>
      <c r="E76" s="56"/>
      <c r="F76" s="54"/>
      <c r="G76" s="56"/>
      <c r="H76" s="54"/>
      <c r="I76" s="56"/>
      <c r="J76" s="55"/>
      <c r="K76" s="56"/>
      <c r="L76" s="55"/>
      <c r="M76" s="57"/>
      <c r="N76" s="61" t="str">
        <f t="shared" ref="N76:N107" si="3">IF(ISBLANK(C76),"",E76+G76+I76+K76+M76)</f>
        <v/>
      </c>
      <c r="O76" s="56"/>
      <c r="P76" s="56"/>
      <c r="Q76" s="56"/>
      <c r="R76" s="56"/>
      <c r="S76" s="56"/>
      <c r="T76" s="57"/>
      <c r="U76" s="57"/>
      <c r="V76" s="59"/>
    </row>
    <row r="77" spans="1:22" ht="13.8" x14ac:dyDescent="0.3">
      <c r="A77" s="60">
        <f t="shared" si="1"/>
        <v>66</v>
      </c>
      <c r="B77" s="53"/>
      <c r="C77" s="54"/>
      <c r="D77" s="55"/>
      <c r="E77" s="56"/>
      <c r="F77" s="54"/>
      <c r="G77" s="56"/>
      <c r="H77" s="54"/>
      <c r="I77" s="56"/>
      <c r="J77" s="55"/>
      <c r="K77" s="56"/>
      <c r="L77" s="55"/>
      <c r="M77" s="57"/>
      <c r="N77" s="61" t="str">
        <f t="shared" si="3"/>
        <v/>
      </c>
      <c r="O77" s="56"/>
      <c r="P77" s="56"/>
      <c r="Q77" s="56"/>
      <c r="R77" s="56"/>
      <c r="S77" s="56"/>
      <c r="T77" s="57"/>
      <c r="U77" s="57"/>
      <c r="V77" s="59"/>
    </row>
    <row r="78" spans="1:22" ht="13.8" x14ac:dyDescent="0.3">
      <c r="A78" s="60">
        <f t="shared" ref="A78:A111" si="4">IF(ISBLANK(A77),"",1+A77)</f>
        <v>67</v>
      </c>
      <c r="B78" s="53"/>
      <c r="C78" s="54"/>
      <c r="D78" s="55"/>
      <c r="E78" s="56"/>
      <c r="F78" s="54"/>
      <c r="G78" s="56"/>
      <c r="H78" s="54"/>
      <c r="I78" s="56"/>
      <c r="J78" s="55"/>
      <c r="K78" s="56"/>
      <c r="L78" s="55"/>
      <c r="M78" s="57"/>
      <c r="N78" s="61" t="str">
        <f t="shared" si="3"/>
        <v/>
      </c>
      <c r="O78" s="56"/>
      <c r="P78" s="56"/>
      <c r="Q78" s="56"/>
      <c r="R78" s="56"/>
      <c r="S78" s="56"/>
      <c r="T78" s="57"/>
      <c r="U78" s="57"/>
      <c r="V78" s="59"/>
    </row>
    <row r="79" spans="1:22" ht="13.8" x14ac:dyDescent="0.3">
      <c r="A79" s="60">
        <f t="shared" si="4"/>
        <v>68</v>
      </c>
      <c r="B79" s="53"/>
      <c r="C79" s="54"/>
      <c r="D79" s="55"/>
      <c r="E79" s="56"/>
      <c r="F79" s="54"/>
      <c r="G79" s="56"/>
      <c r="H79" s="54"/>
      <c r="I79" s="56"/>
      <c r="J79" s="55"/>
      <c r="K79" s="56"/>
      <c r="L79" s="55"/>
      <c r="M79" s="57"/>
      <c r="N79" s="61" t="str">
        <f t="shared" si="3"/>
        <v/>
      </c>
      <c r="O79" s="56"/>
      <c r="P79" s="56"/>
      <c r="Q79" s="56"/>
      <c r="R79" s="56"/>
      <c r="S79" s="56"/>
      <c r="T79" s="57"/>
      <c r="U79" s="57"/>
      <c r="V79" s="59"/>
    </row>
    <row r="80" spans="1:22" ht="13.8" x14ac:dyDescent="0.3">
      <c r="A80" s="60">
        <f t="shared" si="4"/>
        <v>69</v>
      </c>
      <c r="B80" s="53"/>
      <c r="C80" s="54"/>
      <c r="D80" s="55"/>
      <c r="E80" s="56"/>
      <c r="F80" s="54"/>
      <c r="G80" s="56"/>
      <c r="H80" s="54"/>
      <c r="I80" s="56"/>
      <c r="J80" s="55"/>
      <c r="K80" s="56"/>
      <c r="L80" s="55"/>
      <c r="M80" s="57"/>
      <c r="N80" s="61" t="str">
        <f t="shared" si="3"/>
        <v/>
      </c>
      <c r="O80" s="56"/>
      <c r="P80" s="56"/>
      <c r="Q80" s="56"/>
      <c r="R80" s="56"/>
      <c r="S80" s="56"/>
      <c r="T80" s="57"/>
      <c r="U80" s="57"/>
      <c r="V80" s="59"/>
    </row>
    <row r="81" spans="1:22" ht="13.8" x14ac:dyDescent="0.3">
      <c r="A81" s="60">
        <f t="shared" si="4"/>
        <v>70</v>
      </c>
      <c r="B81" s="53"/>
      <c r="C81" s="54"/>
      <c r="D81" s="55"/>
      <c r="E81" s="56"/>
      <c r="F81" s="54"/>
      <c r="G81" s="56"/>
      <c r="H81" s="54"/>
      <c r="I81" s="56"/>
      <c r="J81" s="55"/>
      <c r="K81" s="56"/>
      <c r="L81" s="55"/>
      <c r="M81" s="57"/>
      <c r="N81" s="61" t="str">
        <f t="shared" si="3"/>
        <v/>
      </c>
      <c r="O81" s="56"/>
      <c r="P81" s="56"/>
      <c r="Q81" s="56"/>
      <c r="R81" s="56"/>
      <c r="S81" s="56"/>
      <c r="T81" s="57"/>
      <c r="U81" s="57"/>
      <c r="V81" s="59"/>
    </row>
    <row r="82" spans="1:22" ht="13.8" x14ac:dyDescent="0.3">
      <c r="A82" s="60">
        <f t="shared" si="4"/>
        <v>71</v>
      </c>
      <c r="B82" s="53"/>
      <c r="C82" s="54"/>
      <c r="D82" s="55"/>
      <c r="E82" s="56"/>
      <c r="F82" s="54"/>
      <c r="G82" s="56"/>
      <c r="H82" s="54"/>
      <c r="I82" s="56"/>
      <c r="J82" s="55"/>
      <c r="K82" s="56"/>
      <c r="L82" s="55"/>
      <c r="M82" s="57"/>
      <c r="N82" s="61" t="str">
        <f t="shared" si="3"/>
        <v/>
      </c>
      <c r="O82" s="56"/>
      <c r="P82" s="56"/>
      <c r="Q82" s="56"/>
      <c r="R82" s="56"/>
      <c r="S82" s="56"/>
      <c r="T82" s="57"/>
      <c r="U82" s="57"/>
      <c r="V82" s="59"/>
    </row>
    <row r="83" spans="1:22" ht="13.8" x14ac:dyDescent="0.3">
      <c r="A83" s="60">
        <f t="shared" si="4"/>
        <v>72</v>
      </c>
      <c r="B83" s="53"/>
      <c r="C83" s="54"/>
      <c r="D83" s="55"/>
      <c r="E83" s="56"/>
      <c r="F83" s="54"/>
      <c r="G83" s="56"/>
      <c r="H83" s="54"/>
      <c r="I83" s="56"/>
      <c r="J83" s="55"/>
      <c r="K83" s="56"/>
      <c r="L83" s="55"/>
      <c r="M83" s="57"/>
      <c r="N83" s="61" t="str">
        <f t="shared" si="3"/>
        <v/>
      </c>
      <c r="O83" s="56"/>
      <c r="P83" s="56"/>
      <c r="Q83" s="56"/>
      <c r="R83" s="56"/>
      <c r="S83" s="56"/>
      <c r="T83" s="57"/>
      <c r="U83" s="57"/>
      <c r="V83" s="59"/>
    </row>
    <row r="84" spans="1:22" ht="13.8" x14ac:dyDescent="0.3">
      <c r="A84" s="60">
        <f t="shared" si="4"/>
        <v>73</v>
      </c>
      <c r="B84" s="53"/>
      <c r="C84" s="54"/>
      <c r="D84" s="55"/>
      <c r="E84" s="56"/>
      <c r="F84" s="54"/>
      <c r="G84" s="56"/>
      <c r="H84" s="54"/>
      <c r="I84" s="56"/>
      <c r="J84" s="55"/>
      <c r="K84" s="56"/>
      <c r="L84" s="55"/>
      <c r="M84" s="57"/>
      <c r="N84" s="61" t="str">
        <f t="shared" si="3"/>
        <v/>
      </c>
      <c r="O84" s="56"/>
      <c r="P84" s="56"/>
      <c r="Q84" s="56"/>
      <c r="R84" s="56"/>
      <c r="S84" s="56"/>
      <c r="T84" s="57"/>
      <c r="U84" s="57"/>
      <c r="V84" s="59"/>
    </row>
    <row r="85" spans="1:22" ht="13.8" x14ac:dyDescent="0.3">
      <c r="A85" s="60">
        <f t="shared" si="4"/>
        <v>74</v>
      </c>
      <c r="B85" s="53"/>
      <c r="C85" s="54"/>
      <c r="D85" s="55"/>
      <c r="E85" s="56"/>
      <c r="F85" s="54"/>
      <c r="G85" s="56"/>
      <c r="H85" s="54"/>
      <c r="I85" s="56"/>
      <c r="J85" s="55"/>
      <c r="K85" s="56"/>
      <c r="L85" s="55"/>
      <c r="M85" s="57"/>
      <c r="N85" s="61" t="str">
        <f t="shared" si="3"/>
        <v/>
      </c>
      <c r="O85" s="56"/>
      <c r="P85" s="56"/>
      <c r="Q85" s="56"/>
      <c r="R85" s="56"/>
      <c r="S85" s="56"/>
      <c r="T85" s="57"/>
      <c r="U85" s="57"/>
      <c r="V85" s="59"/>
    </row>
    <row r="86" spans="1:22" ht="13.8" x14ac:dyDescent="0.3">
      <c r="A86" s="60">
        <f t="shared" si="4"/>
        <v>75</v>
      </c>
      <c r="B86" s="53"/>
      <c r="C86" s="54"/>
      <c r="D86" s="55"/>
      <c r="E86" s="56"/>
      <c r="F86" s="54"/>
      <c r="G86" s="56"/>
      <c r="H86" s="54"/>
      <c r="I86" s="56"/>
      <c r="J86" s="55"/>
      <c r="K86" s="56"/>
      <c r="L86" s="55"/>
      <c r="M86" s="57"/>
      <c r="N86" s="61" t="str">
        <f t="shared" si="3"/>
        <v/>
      </c>
      <c r="O86" s="56"/>
      <c r="P86" s="56"/>
      <c r="Q86" s="56"/>
      <c r="R86" s="56"/>
      <c r="S86" s="56"/>
      <c r="T86" s="57"/>
      <c r="U86" s="57"/>
      <c r="V86" s="59"/>
    </row>
    <row r="87" spans="1:22" ht="13.8" x14ac:dyDescent="0.3">
      <c r="A87" s="60">
        <f t="shared" si="4"/>
        <v>76</v>
      </c>
      <c r="B87" s="53"/>
      <c r="C87" s="54"/>
      <c r="D87" s="55"/>
      <c r="E87" s="56"/>
      <c r="F87" s="54"/>
      <c r="G87" s="56"/>
      <c r="H87" s="54"/>
      <c r="I87" s="56"/>
      <c r="J87" s="55"/>
      <c r="K87" s="56"/>
      <c r="L87" s="55"/>
      <c r="M87" s="57"/>
      <c r="N87" s="61" t="str">
        <f t="shared" si="3"/>
        <v/>
      </c>
      <c r="O87" s="56"/>
      <c r="P87" s="56"/>
      <c r="Q87" s="56"/>
      <c r="R87" s="56"/>
      <c r="S87" s="56"/>
      <c r="T87" s="57"/>
      <c r="U87" s="57"/>
      <c r="V87" s="59"/>
    </row>
    <row r="88" spans="1:22" ht="13.8" x14ac:dyDescent="0.3">
      <c r="A88" s="60">
        <f t="shared" si="4"/>
        <v>77</v>
      </c>
      <c r="B88" s="53"/>
      <c r="C88" s="54"/>
      <c r="D88" s="55"/>
      <c r="E88" s="56"/>
      <c r="F88" s="54"/>
      <c r="G88" s="56"/>
      <c r="H88" s="54"/>
      <c r="I88" s="56"/>
      <c r="J88" s="55"/>
      <c r="K88" s="56"/>
      <c r="L88" s="55"/>
      <c r="M88" s="57"/>
      <c r="N88" s="61" t="str">
        <f t="shared" si="3"/>
        <v/>
      </c>
      <c r="O88" s="56"/>
      <c r="P88" s="56"/>
      <c r="Q88" s="56"/>
      <c r="R88" s="56"/>
      <c r="S88" s="56"/>
      <c r="T88" s="57"/>
      <c r="U88" s="57"/>
      <c r="V88" s="59"/>
    </row>
    <row r="89" spans="1:22" ht="13.8" x14ac:dyDescent="0.3">
      <c r="A89" s="60">
        <f t="shared" si="4"/>
        <v>78</v>
      </c>
      <c r="B89" s="53"/>
      <c r="C89" s="54"/>
      <c r="D89" s="55"/>
      <c r="E89" s="56"/>
      <c r="F89" s="54"/>
      <c r="G89" s="56"/>
      <c r="H89" s="54"/>
      <c r="I89" s="56"/>
      <c r="J89" s="55"/>
      <c r="K89" s="56"/>
      <c r="L89" s="55"/>
      <c r="M89" s="57"/>
      <c r="N89" s="61" t="str">
        <f t="shared" si="3"/>
        <v/>
      </c>
      <c r="O89" s="56"/>
      <c r="P89" s="56"/>
      <c r="Q89" s="56"/>
      <c r="R89" s="56"/>
      <c r="S89" s="56"/>
      <c r="T89" s="57"/>
      <c r="U89" s="57"/>
      <c r="V89" s="59"/>
    </row>
    <row r="90" spans="1:22" ht="13.8" x14ac:dyDescent="0.3">
      <c r="A90" s="60">
        <f t="shared" si="4"/>
        <v>79</v>
      </c>
      <c r="B90" s="53"/>
      <c r="C90" s="54"/>
      <c r="D90" s="55"/>
      <c r="E90" s="56"/>
      <c r="F90" s="54"/>
      <c r="G90" s="56"/>
      <c r="H90" s="54"/>
      <c r="I90" s="56"/>
      <c r="J90" s="55"/>
      <c r="K90" s="56"/>
      <c r="L90" s="55"/>
      <c r="M90" s="57"/>
      <c r="N90" s="61" t="str">
        <f t="shared" si="3"/>
        <v/>
      </c>
      <c r="O90" s="56"/>
      <c r="P90" s="56"/>
      <c r="Q90" s="56"/>
      <c r="R90" s="56"/>
      <c r="S90" s="56"/>
      <c r="T90" s="57"/>
      <c r="U90" s="57"/>
      <c r="V90" s="59"/>
    </row>
    <row r="91" spans="1:22" ht="13.8" x14ac:dyDescent="0.3">
      <c r="A91" s="60">
        <f t="shared" si="4"/>
        <v>80</v>
      </c>
      <c r="B91" s="53"/>
      <c r="C91" s="54"/>
      <c r="D91" s="55"/>
      <c r="E91" s="56"/>
      <c r="F91" s="54"/>
      <c r="G91" s="56"/>
      <c r="H91" s="54"/>
      <c r="I91" s="56"/>
      <c r="J91" s="55"/>
      <c r="K91" s="56"/>
      <c r="L91" s="55"/>
      <c r="M91" s="57"/>
      <c r="N91" s="61" t="str">
        <f t="shared" si="3"/>
        <v/>
      </c>
      <c r="O91" s="56"/>
      <c r="P91" s="56"/>
      <c r="Q91" s="56"/>
      <c r="R91" s="56"/>
      <c r="S91" s="56"/>
      <c r="T91" s="57"/>
      <c r="U91" s="57"/>
      <c r="V91" s="59"/>
    </row>
    <row r="92" spans="1:22" ht="13.8" x14ac:dyDescent="0.3">
      <c r="A92" s="60">
        <f t="shared" si="4"/>
        <v>81</v>
      </c>
      <c r="B92" s="53"/>
      <c r="C92" s="54"/>
      <c r="D92" s="55"/>
      <c r="E92" s="56"/>
      <c r="F92" s="54"/>
      <c r="G92" s="56"/>
      <c r="H92" s="54"/>
      <c r="I92" s="56"/>
      <c r="J92" s="55"/>
      <c r="K92" s="56"/>
      <c r="L92" s="55"/>
      <c r="M92" s="57"/>
      <c r="N92" s="61" t="str">
        <f t="shared" si="3"/>
        <v/>
      </c>
      <c r="O92" s="56"/>
      <c r="P92" s="56"/>
      <c r="Q92" s="56"/>
      <c r="R92" s="56"/>
      <c r="S92" s="56"/>
      <c r="T92" s="57"/>
      <c r="U92" s="57"/>
      <c r="V92" s="59"/>
    </row>
    <row r="93" spans="1:22" ht="13.8" x14ac:dyDescent="0.3">
      <c r="A93" s="60">
        <f t="shared" si="4"/>
        <v>82</v>
      </c>
      <c r="B93" s="53"/>
      <c r="C93" s="54"/>
      <c r="D93" s="55"/>
      <c r="E93" s="56"/>
      <c r="F93" s="54"/>
      <c r="G93" s="56"/>
      <c r="H93" s="54"/>
      <c r="I93" s="56"/>
      <c r="J93" s="55"/>
      <c r="K93" s="56"/>
      <c r="L93" s="55"/>
      <c r="M93" s="57"/>
      <c r="N93" s="61" t="str">
        <f t="shared" si="3"/>
        <v/>
      </c>
      <c r="O93" s="56"/>
      <c r="P93" s="56"/>
      <c r="Q93" s="56"/>
      <c r="R93" s="56"/>
      <c r="S93" s="56"/>
      <c r="T93" s="57"/>
      <c r="U93" s="57"/>
      <c r="V93" s="59"/>
    </row>
    <row r="94" spans="1:22" ht="13.8" x14ac:dyDescent="0.3">
      <c r="A94" s="60">
        <f t="shared" si="4"/>
        <v>83</v>
      </c>
      <c r="B94" s="53"/>
      <c r="C94" s="54"/>
      <c r="D94" s="55"/>
      <c r="E94" s="56"/>
      <c r="F94" s="54"/>
      <c r="G94" s="56"/>
      <c r="H94" s="54"/>
      <c r="I94" s="56"/>
      <c r="J94" s="55"/>
      <c r="K94" s="56"/>
      <c r="L94" s="55"/>
      <c r="M94" s="57"/>
      <c r="N94" s="61" t="str">
        <f t="shared" si="3"/>
        <v/>
      </c>
      <c r="O94" s="56"/>
      <c r="P94" s="56"/>
      <c r="Q94" s="56"/>
      <c r="R94" s="56"/>
      <c r="S94" s="56"/>
      <c r="T94" s="57"/>
      <c r="U94" s="57"/>
      <c r="V94" s="59"/>
    </row>
    <row r="95" spans="1:22" ht="13.8" x14ac:dyDescent="0.3">
      <c r="A95" s="60">
        <f t="shared" si="4"/>
        <v>84</v>
      </c>
      <c r="B95" s="53"/>
      <c r="C95" s="54"/>
      <c r="D95" s="55"/>
      <c r="E95" s="56"/>
      <c r="F95" s="54"/>
      <c r="G95" s="56"/>
      <c r="H95" s="54"/>
      <c r="I95" s="56"/>
      <c r="J95" s="55"/>
      <c r="K95" s="56"/>
      <c r="L95" s="55"/>
      <c r="M95" s="57"/>
      <c r="N95" s="61" t="str">
        <f t="shared" si="3"/>
        <v/>
      </c>
      <c r="O95" s="56"/>
      <c r="P95" s="56"/>
      <c r="Q95" s="56"/>
      <c r="R95" s="56"/>
      <c r="S95" s="56"/>
      <c r="T95" s="57"/>
      <c r="U95" s="57"/>
      <c r="V95" s="59"/>
    </row>
    <row r="96" spans="1:22" ht="13.8" x14ac:dyDescent="0.3">
      <c r="A96" s="60">
        <f t="shared" si="4"/>
        <v>85</v>
      </c>
      <c r="B96" s="53"/>
      <c r="C96" s="54"/>
      <c r="D96" s="55"/>
      <c r="E96" s="56"/>
      <c r="F96" s="54"/>
      <c r="G96" s="56"/>
      <c r="H96" s="54"/>
      <c r="I96" s="56"/>
      <c r="J96" s="55"/>
      <c r="K96" s="56"/>
      <c r="L96" s="55"/>
      <c r="M96" s="57"/>
      <c r="N96" s="61" t="str">
        <f t="shared" si="3"/>
        <v/>
      </c>
      <c r="O96" s="56"/>
      <c r="P96" s="56"/>
      <c r="Q96" s="56"/>
      <c r="R96" s="56"/>
      <c r="S96" s="56"/>
      <c r="T96" s="57"/>
      <c r="U96" s="57"/>
      <c r="V96" s="59"/>
    </row>
    <row r="97" spans="1:22" ht="13.8" x14ac:dyDescent="0.3">
      <c r="A97" s="60">
        <f t="shared" si="4"/>
        <v>86</v>
      </c>
      <c r="B97" s="53"/>
      <c r="C97" s="54"/>
      <c r="D97" s="55"/>
      <c r="E97" s="56"/>
      <c r="F97" s="54"/>
      <c r="G97" s="56"/>
      <c r="H97" s="54"/>
      <c r="I97" s="56"/>
      <c r="J97" s="55"/>
      <c r="K97" s="56"/>
      <c r="L97" s="55"/>
      <c r="M97" s="57"/>
      <c r="N97" s="61" t="str">
        <f t="shared" si="3"/>
        <v/>
      </c>
      <c r="O97" s="56"/>
      <c r="P97" s="56"/>
      <c r="Q97" s="56"/>
      <c r="R97" s="56"/>
      <c r="S97" s="56"/>
      <c r="T97" s="57"/>
      <c r="U97" s="57"/>
      <c r="V97" s="59"/>
    </row>
    <row r="98" spans="1:22" ht="13.8" x14ac:dyDescent="0.3">
      <c r="A98" s="60">
        <f t="shared" si="4"/>
        <v>87</v>
      </c>
      <c r="B98" s="53"/>
      <c r="C98" s="54"/>
      <c r="D98" s="55"/>
      <c r="E98" s="56"/>
      <c r="F98" s="54"/>
      <c r="G98" s="56"/>
      <c r="H98" s="54"/>
      <c r="I98" s="56"/>
      <c r="J98" s="55"/>
      <c r="K98" s="56"/>
      <c r="L98" s="55"/>
      <c r="M98" s="57"/>
      <c r="N98" s="61" t="str">
        <f t="shared" si="3"/>
        <v/>
      </c>
      <c r="O98" s="56"/>
      <c r="P98" s="56"/>
      <c r="Q98" s="56"/>
      <c r="R98" s="56"/>
      <c r="S98" s="56"/>
      <c r="T98" s="57"/>
      <c r="U98" s="57"/>
      <c r="V98" s="59"/>
    </row>
    <row r="99" spans="1:22" ht="13.8" x14ac:dyDescent="0.3">
      <c r="A99" s="60">
        <f t="shared" si="4"/>
        <v>88</v>
      </c>
      <c r="B99" s="53"/>
      <c r="C99" s="54"/>
      <c r="D99" s="55"/>
      <c r="E99" s="56"/>
      <c r="F99" s="54"/>
      <c r="G99" s="56"/>
      <c r="H99" s="54"/>
      <c r="I99" s="56"/>
      <c r="J99" s="55"/>
      <c r="K99" s="56"/>
      <c r="L99" s="55"/>
      <c r="M99" s="57"/>
      <c r="N99" s="61" t="str">
        <f t="shared" si="3"/>
        <v/>
      </c>
      <c r="O99" s="56"/>
      <c r="P99" s="56"/>
      <c r="Q99" s="56"/>
      <c r="R99" s="56"/>
      <c r="S99" s="56"/>
      <c r="T99" s="57"/>
      <c r="U99" s="57"/>
      <c r="V99" s="59"/>
    </row>
    <row r="100" spans="1:22" ht="13.8" x14ac:dyDescent="0.3">
      <c r="A100" s="60">
        <f t="shared" si="4"/>
        <v>89</v>
      </c>
      <c r="B100" s="53"/>
      <c r="C100" s="54"/>
      <c r="D100" s="55"/>
      <c r="E100" s="56"/>
      <c r="F100" s="54"/>
      <c r="G100" s="56"/>
      <c r="H100" s="54"/>
      <c r="I100" s="56"/>
      <c r="J100" s="55"/>
      <c r="K100" s="56"/>
      <c r="L100" s="55"/>
      <c r="M100" s="57"/>
      <c r="N100" s="61" t="str">
        <f t="shared" si="3"/>
        <v/>
      </c>
      <c r="O100" s="56"/>
      <c r="P100" s="56"/>
      <c r="Q100" s="56"/>
      <c r="R100" s="56"/>
      <c r="S100" s="56"/>
      <c r="T100" s="57"/>
      <c r="U100" s="57"/>
      <c r="V100" s="59"/>
    </row>
    <row r="101" spans="1:22" ht="13.8" x14ac:dyDescent="0.3">
      <c r="A101" s="60">
        <f t="shared" si="4"/>
        <v>90</v>
      </c>
      <c r="B101" s="53"/>
      <c r="C101" s="54"/>
      <c r="D101" s="55"/>
      <c r="E101" s="56"/>
      <c r="F101" s="54"/>
      <c r="G101" s="56"/>
      <c r="H101" s="54"/>
      <c r="I101" s="56"/>
      <c r="J101" s="55"/>
      <c r="K101" s="56"/>
      <c r="L101" s="55"/>
      <c r="M101" s="57"/>
      <c r="N101" s="61" t="str">
        <f t="shared" si="3"/>
        <v/>
      </c>
      <c r="O101" s="56"/>
      <c r="P101" s="56"/>
      <c r="Q101" s="56"/>
      <c r="R101" s="56"/>
      <c r="S101" s="56"/>
      <c r="T101" s="57"/>
      <c r="U101" s="57"/>
      <c r="V101" s="59"/>
    </row>
    <row r="102" spans="1:22" ht="13.8" x14ac:dyDescent="0.3">
      <c r="A102" s="60">
        <f t="shared" si="4"/>
        <v>91</v>
      </c>
      <c r="B102" s="53"/>
      <c r="C102" s="54"/>
      <c r="D102" s="55"/>
      <c r="E102" s="56"/>
      <c r="F102" s="54"/>
      <c r="G102" s="56"/>
      <c r="H102" s="54"/>
      <c r="I102" s="56"/>
      <c r="J102" s="55"/>
      <c r="K102" s="56"/>
      <c r="L102" s="55"/>
      <c r="M102" s="57"/>
      <c r="N102" s="61" t="str">
        <f t="shared" si="3"/>
        <v/>
      </c>
      <c r="O102" s="56"/>
      <c r="P102" s="56"/>
      <c r="Q102" s="56"/>
      <c r="R102" s="56"/>
      <c r="S102" s="56"/>
      <c r="T102" s="57"/>
      <c r="U102" s="57"/>
      <c r="V102" s="59"/>
    </row>
    <row r="103" spans="1:22" ht="13.8" x14ac:dyDescent="0.3">
      <c r="A103" s="60">
        <f t="shared" si="4"/>
        <v>92</v>
      </c>
      <c r="B103" s="53"/>
      <c r="C103" s="54"/>
      <c r="D103" s="55"/>
      <c r="E103" s="56"/>
      <c r="F103" s="54"/>
      <c r="G103" s="56"/>
      <c r="H103" s="54"/>
      <c r="I103" s="56"/>
      <c r="J103" s="55"/>
      <c r="K103" s="56"/>
      <c r="L103" s="55"/>
      <c r="M103" s="57"/>
      <c r="N103" s="61" t="str">
        <f t="shared" si="3"/>
        <v/>
      </c>
      <c r="O103" s="56"/>
      <c r="P103" s="56"/>
      <c r="Q103" s="56"/>
      <c r="R103" s="56"/>
      <c r="S103" s="56"/>
      <c r="T103" s="57"/>
      <c r="U103" s="57"/>
      <c r="V103" s="59"/>
    </row>
    <row r="104" spans="1:22" ht="13.8" x14ac:dyDescent="0.3">
      <c r="A104" s="60">
        <f t="shared" si="4"/>
        <v>93</v>
      </c>
      <c r="B104" s="53"/>
      <c r="C104" s="54"/>
      <c r="D104" s="55"/>
      <c r="E104" s="56"/>
      <c r="F104" s="54"/>
      <c r="G104" s="56"/>
      <c r="H104" s="54"/>
      <c r="I104" s="56"/>
      <c r="J104" s="55"/>
      <c r="K104" s="56"/>
      <c r="L104" s="55"/>
      <c r="M104" s="57"/>
      <c r="N104" s="61" t="str">
        <f t="shared" si="3"/>
        <v/>
      </c>
      <c r="O104" s="56"/>
      <c r="P104" s="56"/>
      <c r="Q104" s="56"/>
      <c r="R104" s="56"/>
      <c r="S104" s="56"/>
      <c r="T104" s="57"/>
      <c r="U104" s="57"/>
      <c r="V104" s="59"/>
    </row>
    <row r="105" spans="1:22" ht="13.8" x14ac:dyDescent="0.3">
      <c r="A105" s="60">
        <f t="shared" si="4"/>
        <v>94</v>
      </c>
      <c r="B105" s="53"/>
      <c r="C105" s="54"/>
      <c r="D105" s="55"/>
      <c r="E105" s="56"/>
      <c r="F105" s="54"/>
      <c r="G105" s="56"/>
      <c r="H105" s="54"/>
      <c r="I105" s="56"/>
      <c r="J105" s="55"/>
      <c r="K105" s="56"/>
      <c r="L105" s="55"/>
      <c r="M105" s="57"/>
      <c r="N105" s="61" t="str">
        <f t="shared" si="3"/>
        <v/>
      </c>
      <c r="O105" s="56"/>
      <c r="P105" s="56"/>
      <c r="Q105" s="56"/>
      <c r="R105" s="56"/>
      <c r="S105" s="56"/>
      <c r="T105" s="57"/>
      <c r="U105" s="57"/>
      <c r="V105" s="59"/>
    </row>
    <row r="106" spans="1:22" ht="13.8" x14ac:dyDescent="0.3">
      <c r="A106" s="60">
        <f t="shared" si="4"/>
        <v>95</v>
      </c>
      <c r="B106" s="53"/>
      <c r="C106" s="54"/>
      <c r="D106" s="55"/>
      <c r="E106" s="56"/>
      <c r="F106" s="54"/>
      <c r="G106" s="56"/>
      <c r="H106" s="54"/>
      <c r="I106" s="56"/>
      <c r="J106" s="55"/>
      <c r="K106" s="56"/>
      <c r="L106" s="55"/>
      <c r="M106" s="57"/>
      <c r="N106" s="61" t="str">
        <f t="shared" si="3"/>
        <v/>
      </c>
      <c r="O106" s="56"/>
      <c r="P106" s="56"/>
      <c r="Q106" s="56"/>
      <c r="R106" s="56"/>
      <c r="S106" s="56"/>
      <c r="T106" s="57"/>
      <c r="U106" s="57"/>
      <c r="V106" s="59"/>
    </row>
    <row r="107" spans="1:22" ht="13.8" x14ac:dyDescent="0.3">
      <c r="A107" s="60">
        <f t="shared" si="4"/>
        <v>96</v>
      </c>
      <c r="B107" s="53"/>
      <c r="C107" s="54"/>
      <c r="D107" s="55"/>
      <c r="E107" s="56"/>
      <c r="F107" s="54"/>
      <c r="G107" s="56"/>
      <c r="H107" s="54"/>
      <c r="I107" s="56"/>
      <c r="J107" s="55"/>
      <c r="K107" s="56"/>
      <c r="L107" s="55"/>
      <c r="M107" s="57"/>
      <c r="N107" s="61" t="str">
        <f t="shared" si="3"/>
        <v/>
      </c>
      <c r="O107" s="56"/>
      <c r="P107" s="56"/>
      <c r="Q107" s="56"/>
      <c r="R107" s="56"/>
      <c r="S107" s="56"/>
      <c r="T107" s="57"/>
      <c r="U107" s="57"/>
      <c r="V107" s="59"/>
    </row>
    <row r="108" spans="1:22" ht="13.8" x14ac:dyDescent="0.3">
      <c r="A108" s="60">
        <f t="shared" si="4"/>
        <v>97</v>
      </c>
      <c r="B108" s="53"/>
      <c r="C108" s="54"/>
      <c r="D108" s="55"/>
      <c r="E108" s="56"/>
      <c r="F108" s="54"/>
      <c r="G108" s="56"/>
      <c r="H108" s="54"/>
      <c r="I108" s="56"/>
      <c r="J108" s="55"/>
      <c r="K108" s="56"/>
      <c r="L108" s="55"/>
      <c r="M108" s="57"/>
      <c r="N108" s="61" t="str">
        <f t="shared" ref="N108:N111" si="5">IF(ISBLANK(C108),"",E108+G108+I108+K108+M108)</f>
        <v/>
      </c>
      <c r="O108" s="56"/>
      <c r="P108" s="56"/>
      <c r="Q108" s="56"/>
      <c r="R108" s="56"/>
      <c r="S108" s="56"/>
      <c r="T108" s="57"/>
      <c r="U108" s="57"/>
      <c r="V108" s="59"/>
    </row>
    <row r="109" spans="1:22" ht="13.8" x14ac:dyDescent="0.3">
      <c r="A109" s="60">
        <f t="shared" si="4"/>
        <v>98</v>
      </c>
      <c r="B109" s="53"/>
      <c r="C109" s="54"/>
      <c r="D109" s="55"/>
      <c r="E109" s="56"/>
      <c r="F109" s="54"/>
      <c r="G109" s="56"/>
      <c r="H109" s="54"/>
      <c r="I109" s="56"/>
      <c r="J109" s="55"/>
      <c r="K109" s="56"/>
      <c r="L109" s="55"/>
      <c r="M109" s="57"/>
      <c r="N109" s="61" t="str">
        <f t="shared" si="5"/>
        <v/>
      </c>
      <c r="O109" s="56"/>
      <c r="P109" s="56"/>
      <c r="Q109" s="56"/>
      <c r="R109" s="56"/>
      <c r="S109" s="56"/>
      <c r="T109" s="57"/>
      <c r="U109" s="57"/>
      <c r="V109" s="59"/>
    </row>
    <row r="110" spans="1:22" ht="13.8" x14ac:dyDescent="0.3">
      <c r="A110" s="60">
        <f t="shared" si="4"/>
        <v>99</v>
      </c>
      <c r="B110" s="53"/>
      <c r="C110" s="54"/>
      <c r="D110" s="55"/>
      <c r="E110" s="56"/>
      <c r="F110" s="54"/>
      <c r="G110" s="56"/>
      <c r="H110" s="54"/>
      <c r="I110" s="56"/>
      <c r="J110" s="55"/>
      <c r="K110" s="56"/>
      <c r="L110" s="55"/>
      <c r="M110" s="57"/>
      <c r="N110" s="61" t="str">
        <f t="shared" si="5"/>
        <v/>
      </c>
      <c r="O110" s="56"/>
      <c r="P110" s="56"/>
      <c r="Q110" s="56"/>
      <c r="R110" s="56"/>
      <c r="S110" s="56"/>
      <c r="T110" s="57"/>
      <c r="U110" s="57"/>
      <c r="V110" s="59"/>
    </row>
    <row r="111" spans="1:22" ht="13.8" x14ac:dyDescent="0.3">
      <c r="A111" s="60">
        <f t="shared" si="4"/>
        <v>100</v>
      </c>
      <c r="B111" s="53"/>
      <c r="C111" s="54"/>
      <c r="D111" s="55"/>
      <c r="E111" s="56"/>
      <c r="F111" s="54"/>
      <c r="G111" s="56"/>
      <c r="H111" s="54"/>
      <c r="I111" s="56"/>
      <c r="J111" s="55"/>
      <c r="K111" s="56"/>
      <c r="L111" s="55"/>
      <c r="M111" s="57"/>
      <c r="N111" s="61" t="str">
        <f t="shared" si="5"/>
        <v/>
      </c>
      <c r="O111" s="56"/>
      <c r="P111" s="56"/>
      <c r="Q111" s="56"/>
      <c r="R111" s="56"/>
      <c r="S111" s="56"/>
      <c r="T111" s="57"/>
      <c r="U111" s="57"/>
      <c r="V111" s="59"/>
    </row>
    <row r="112" spans="1:22" ht="13.8" x14ac:dyDescent="0.3">
      <c r="A112" s="62"/>
      <c r="B112" s="63"/>
      <c r="C112" s="63"/>
      <c r="D112" s="64"/>
      <c r="E112" s="65">
        <f>SUBTOTAL(109,Ontvangsten_tabel[Bedrag - Rekening 1])</f>
        <v>1000</v>
      </c>
      <c r="F112" s="63"/>
      <c r="G112" s="65">
        <f>SUBTOTAL(109,Ontvangsten_tabel[Bedrag - Rekening 2])</f>
        <v>0</v>
      </c>
      <c r="H112" s="63"/>
      <c r="I112" s="65">
        <f>SUBTOTAL(109,Ontvangsten_tabel[Bedrag - Rekening 3])</f>
        <v>0</v>
      </c>
      <c r="J112" s="64"/>
      <c r="K112" s="65">
        <f>SUBTOTAL(109,Ontvangsten_tabel[Bedrag - Kas 1])</f>
        <v>0</v>
      </c>
      <c r="L112" s="64"/>
      <c r="M112" s="66">
        <f>SUBTOTAL(109,Ontvangsten_tabel[Bedrag - Kas 2])</f>
        <v>0</v>
      </c>
      <c r="N112" s="67">
        <f>SUBTOTAL(109,Ontvangsten_tabel[Bedrag totaal])</f>
        <v>1000</v>
      </c>
      <c r="O112" s="65">
        <f>SUBTOTAL(109,Ontvangsten_tabel[Lidgeld])</f>
        <v>0</v>
      </c>
      <c r="P112" s="65">
        <f>SUBTOTAL(109,Ontvangsten_tabel[Schenkingen en legaten])</f>
        <v>0</v>
      </c>
      <c r="Q112" s="65">
        <f>SUBTOTAL(109,Ontvangsten_tabel[Subsidies])</f>
        <v>0</v>
      </c>
      <c r="R112" s="65">
        <f>SUBTOTAL(109,Ontvangsten_tabel[Interne over-boekingen])</f>
        <v>0</v>
      </c>
      <c r="S112" s="65">
        <f>SUBTOTAL(109,Ontvangsten_tabel[Andere ontvangsten])</f>
        <v>1000</v>
      </c>
      <c r="T112" s="65">
        <f>SUBTOTAL(109,Ontvangsten_tabel[Andere ontvangsten2])</f>
        <v>0</v>
      </c>
      <c r="U112" s="65">
        <f>SUBTOTAL(109,Ontvangsten_tabel[Andere ontvangsten3])</f>
        <v>0</v>
      </c>
      <c r="V112" s="68"/>
    </row>
  </sheetData>
  <mergeCells count="3">
    <mergeCell ref="A7:V7"/>
    <mergeCell ref="D9:M9"/>
    <mergeCell ref="O9:U9"/>
  </mergeCells>
  <dataValidations count="2">
    <dataValidation type="whole" operator="greaterThan" allowBlank="1" showInputMessage="1" showErrorMessage="1" errorTitle="Getalnotatie" error="Enkel gehele getallen gebruiken._x000a__x000a_Voor bankverrichtingen is dit het nummer dat op het uittreksel is vermeld. Voor kasverrichtingen het kasboeknummer." sqref="H12:H111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F64983:F65549 JD64982:JD65548 SZ64982:SZ65548 ACV64982:ACV65548 AMR64982:AMR65548 AWN64982:AWN65548 BGJ64982:BGJ65548 BQF64982:BQF65548 CAB64982:CAB65548 CJX64982:CJX65548 CTT64982:CTT65548 DDP64982:DDP65548 DNL64982:DNL65548 DXH64982:DXH65548 EHD64982:EHD65548 EQZ64982:EQZ65548 FAV64982:FAV65548 FKR64982:FKR65548 FUN64982:FUN65548 GEJ64982:GEJ65548 GOF64982:GOF65548 GYB64982:GYB65548 HHX64982:HHX65548 HRT64982:HRT65548 IBP64982:IBP65548 ILL64982:ILL65548 IVH64982:IVH65548 JFD64982:JFD65548 JOZ64982:JOZ65548 JYV64982:JYV65548 KIR64982:KIR65548 KSN64982:KSN65548 LCJ64982:LCJ65548 LMF64982:LMF65548 LWB64982:LWB65548 MFX64982:MFX65548 MPT64982:MPT65548 MZP64982:MZP65548 NJL64982:NJL65548 NTH64982:NTH65548 ODD64982:ODD65548 OMZ64982:OMZ65548 OWV64982:OWV65548 PGR64982:PGR65548 PQN64982:PQN65548 QAJ64982:QAJ65548 QKF64982:QKF65548 QUB64982:QUB65548 RDX64982:RDX65548 RNT64982:RNT65548 RXP64982:RXP65548 SHL64982:SHL65548 SRH64982:SRH65548 TBD64982:TBD65548 TKZ64982:TKZ65548 TUV64982:TUV65548 UER64982:UER65548 UON64982:UON65548 UYJ64982:UYJ65548 VIF64982:VIF65548 VSB64982:VSB65548 WBX64982:WBX65548 WLT64982:WLT65548 WVP64982:WVP65548 F130519:F131085 JD130518:JD131084 SZ130518:SZ131084 ACV130518:ACV131084 AMR130518:AMR131084 AWN130518:AWN131084 BGJ130518:BGJ131084 BQF130518:BQF131084 CAB130518:CAB131084 CJX130518:CJX131084 CTT130518:CTT131084 DDP130518:DDP131084 DNL130518:DNL131084 DXH130518:DXH131084 EHD130518:EHD131084 EQZ130518:EQZ131084 FAV130518:FAV131084 FKR130518:FKR131084 FUN130518:FUN131084 GEJ130518:GEJ131084 GOF130518:GOF131084 GYB130518:GYB131084 HHX130518:HHX131084 HRT130518:HRT131084 IBP130518:IBP131084 ILL130518:ILL131084 IVH130518:IVH131084 JFD130518:JFD131084 JOZ130518:JOZ131084 JYV130518:JYV131084 KIR130518:KIR131084 KSN130518:KSN131084 LCJ130518:LCJ131084 LMF130518:LMF131084 LWB130518:LWB131084 MFX130518:MFX131084 MPT130518:MPT131084 MZP130518:MZP131084 NJL130518:NJL131084 NTH130518:NTH131084 ODD130518:ODD131084 OMZ130518:OMZ131084 OWV130518:OWV131084 PGR130518:PGR131084 PQN130518:PQN131084 QAJ130518:QAJ131084 QKF130518:QKF131084 QUB130518:QUB131084 RDX130518:RDX131084 RNT130518:RNT131084 RXP130518:RXP131084 SHL130518:SHL131084 SRH130518:SRH131084 TBD130518:TBD131084 TKZ130518:TKZ131084 TUV130518:TUV131084 UER130518:UER131084 UON130518:UON131084 UYJ130518:UYJ131084 VIF130518:VIF131084 VSB130518:VSB131084 WBX130518:WBX131084 WLT130518:WLT131084 WVP130518:WVP131084 F196055:F196621 JD196054:JD196620 SZ196054:SZ196620 ACV196054:ACV196620 AMR196054:AMR196620 AWN196054:AWN196620 BGJ196054:BGJ196620 BQF196054:BQF196620 CAB196054:CAB196620 CJX196054:CJX196620 CTT196054:CTT196620 DDP196054:DDP196620 DNL196054:DNL196620 DXH196054:DXH196620 EHD196054:EHD196620 EQZ196054:EQZ196620 FAV196054:FAV196620 FKR196054:FKR196620 FUN196054:FUN196620 GEJ196054:GEJ196620 GOF196054:GOF196620 GYB196054:GYB196620 HHX196054:HHX196620 HRT196054:HRT196620 IBP196054:IBP196620 ILL196054:ILL196620 IVH196054:IVH196620 JFD196054:JFD196620 JOZ196054:JOZ196620 JYV196054:JYV196620 KIR196054:KIR196620 KSN196054:KSN196620 LCJ196054:LCJ196620 LMF196054:LMF196620 LWB196054:LWB196620 MFX196054:MFX196620 MPT196054:MPT196620 MZP196054:MZP196620 NJL196054:NJL196620 NTH196054:NTH196620 ODD196054:ODD196620 OMZ196054:OMZ196620 OWV196054:OWV196620 PGR196054:PGR196620 PQN196054:PQN196620 QAJ196054:QAJ196620 QKF196054:QKF196620 QUB196054:QUB196620 RDX196054:RDX196620 RNT196054:RNT196620 RXP196054:RXP196620 SHL196054:SHL196620 SRH196054:SRH196620 TBD196054:TBD196620 TKZ196054:TKZ196620 TUV196054:TUV196620 UER196054:UER196620 UON196054:UON196620 UYJ196054:UYJ196620 VIF196054:VIF196620 VSB196054:VSB196620 WBX196054:WBX196620 WLT196054:WLT196620 WVP196054:WVP196620 F261591:F262157 JD261590:JD262156 SZ261590:SZ262156 ACV261590:ACV262156 AMR261590:AMR262156 AWN261590:AWN262156 BGJ261590:BGJ262156 BQF261590:BQF262156 CAB261590:CAB262156 CJX261590:CJX262156 CTT261590:CTT262156 DDP261590:DDP262156 DNL261590:DNL262156 DXH261590:DXH262156 EHD261590:EHD262156 EQZ261590:EQZ262156 FAV261590:FAV262156 FKR261590:FKR262156 FUN261590:FUN262156 GEJ261590:GEJ262156 GOF261590:GOF262156 GYB261590:GYB262156 HHX261590:HHX262156 HRT261590:HRT262156 IBP261590:IBP262156 ILL261590:ILL262156 IVH261590:IVH262156 JFD261590:JFD262156 JOZ261590:JOZ262156 JYV261590:JYV262156 KIR261590:KIR262156 KSN261590:KSN262156 LCJ261590:LCJ262156 LMF261590:LMF262156 LWB261590:LWB262156 MFX261590:MFX262156 MPT261590:MPT262156 MZP261590:MZP262156 NJL261590:NJL262156 NTH261590:NTH262156 ODD261590:ODD262156 OMZ261590:OMZ262156 OWV261590:OWV262156 PGR261590:PGR262156 PQN261590:PQN262156 QAJ261590:QAJ262156 QKF261590:QKF262156 QUB261590:QUB262156 RDX261590:RDX262156 RNT261590:RNT262156 RXP261590:RXP262156 SHL261590:SHL262156 SRH261590:SRH262156 TBD261590:TBD262156 TKZ261590:TKZ262156 TUV261590:TUV262156 UER261590:UER262156 UON261590:UON262156 UYJ261590:UYJ262156 VIF261590:VIF262156 VSB261590:VSB262156 WBX261590:WBX262156 WLT261590:WLT262156 WVP261590:WVP262156 F327127:F327693 JD327126:JD327692 SZ327126:SZ327692 ACV327126:ACV327692 AMR327126:AMR327692 AWN327126:AWN327692 BGJ327126:BGJ327692 BQF327126:BQF327692 CAB327126:CAB327692 CJX327126:CJX327692 CTT327126:CTT327692 DDP327126:DDP327692 DNL327126:DNL327692 DXH327126:DXH327692 EHD327126:EHD327692 EQZ327126:EQZ327692 FAV327126:FAV327692 FKR327126:FKR327692 FUN327126:FUN327692 GEJ327126:GEJ327692 GOF327126:GOF327692 GYB327126:GYB327692 HHX327126:HHX327692 HRT327126:HRT327692 IBP327126:IBP327692 ILL327126:ILL327692 IVH327126:IVH327692 JFD327126:JFD327692 JOZ327126:JOZ327692 JYV327126:JYV327692 KIR327126:KIR327692 KSN327126:KSN327692 LCJ327126:LCJ327692 LMF327126:LMF327692 LWB327126:LWB327692 MFX327126:MFX327692 MPT327126:MPT327692 MZP327126:MZP327692 NJL327126:NJL327692 NTH327126:NTH327692 ODD327126:ODD327692 OMZ327126:OMZ327692 OWV327126:OWV327692 PGR327126:PGR327692 PQN327126:PQN327692 QAJ327126:QAJ327692 QKF327126:QKF327692 QUB327126:QUB327692 RDX327126:RDX327692 RNT327126:RNT327692 RXP327126:RXP327692 SHL327126:SHL327692 SRH327126:SRH327692 TBD327126:TBD327692 TKZ327126:TKZ327692 TUV327126:TUV327692 UER327126:UER327692 UON327126:UON327692 UYJ327126:UYJ327692 VIF327126:VIF327692 VSB327126:VSB327692 WBX327126:WBX327692 WLT327126:WLT327692 WVP327126:WVP327692 F392663:F393229 JD392662:JD393228 SZ392662:SZ393228 ACV392662:ACV393228 AMR392662:AMR393228 AWN392662:AWN393228 BGJ392662:BGJ393228 BQF392662:BQF393228 CAB392662:CAB393228 CJX392662:CJX393228 CTT392662:CTT393228 DDP392662:DDP393228 DNL392662:DNL393228 DXH392662:DXH393228 EHD392662:EHD393228 EQZ392662:EQZ393228 FAV392662:FAV393228 FKR392662:FKR393228 FUN392662:FUN393228 GEJ392662:GEJ393228 GOF392662:GOF393228 GYB392662:GYB393228 HHX392662:HHX393228 HRT392662:HRT393228 IBP392662:IBP393228 ILL392662:ILL393228 IVH392662:IVH393228 JFD392662:JFD393228 JOZ392662:JOZ393228 JYV392662:JYV393228 KIR392662:KIR393228 KSN392662:KSN393228 LCJ392662:LCJ393228 LMF392662:LMF393228 LWB392662:LWB393228 MFX392662:MFX393228 MPT392662:MPT393228 MZP392662:MZP393228 NJL392662:NJL393228 NTH392662:NTH393228 ODD392662:ODD393228 OMZ392662:OMZ393228 OWV392662:OWV393228 PGR392662:PGR393228 PQN392662:PQN393228 QAJ392662:QAJ393228 QKF392662:QKF393228 QUB392662:QUB393228 RDX392662:RDX393228 RNT392662:RNT393228 RXP392662:RXP393228 SHL392662:SHL393228 SRH392662:SRH393228 TBD392662:TBD393228 TKZ392662:TKZ393228 TUV392662:TUV393228 UER392662:UER393228 UON392662:UON393228 UYJ392662:UYJ393228 VIF392662:VIF393228 VSB392662:VSB393228 WBX392662:WBX393228 WLT392662:WLT393228 WVP392662:WVP393228 F458199:F458765 JD458198:JD458764 SZ458198:SZ458764 ACV458198:ACV458764 AMR458198:AMR458764 AWN458198:AWN458764 BGJ458198:BGJ458764 BQF458198:BQF458764 CAB458198:CAB458764 CJX458198:CJX458764 CTT458198:CTT458764 DDP458198:DDP458764 DNL458198:DNL458764 DXH458198:DXH458764 EHD458198:EHD458764 EQZ458198:EQZ458764 FAV458198:FAV458764 FKR458198:FKR458764 FUN458198:FUN458764 GEJ458198:GEJ458764 GOF458198:GOF458764 GYB458198:GYB458764 HHX458198:HHX458764 HRT458198:HRT458764 IBP458198:IBP458764 ILL458198:ILL458764 IVH458198:IVH458764 JFD458198:JFD458764 JOZ458198:JOZ458764 JYV458198:JYV458764 KIR458198:KIR458764 KSN458198:KSN458764 LCJ458198:LCJ458764 LMF458198:LMF458764 LWB458198:LWB458764 MFX458198:MFX458764 MPT458198:MPT458764 MZP458198:MZP458764 NJL458198:NJL458764 NTH458198:NTH458764 ODD458198:ODD458764 OMZ458198:OMZ458764 OWV458198:OWV458764 PGR458198:PGR458764 PQN458198:PQN458764 QAJ458198:QAJ458764 QKF458198:QKF458764 QUB458198:QUB458764 RDX458198:RDX458764 RNT458198:RNT458764 RXP458198:RXP458764 SHL458198:SHL458764 SRH458198:SRH458764 TBD458198:TBD458764 TKZ458198:TKZ458764 TUV458198:TUV458764 UER458198:UER458764 UON458198:UON458764 UYJ458198:UYJ458764 VIF458198:VIF458764 VSB458198:VSB458764 WBX458198:WBX458764 WLT458198:WLT458764 WVP458198:WVP458764 F523735:F524301 JD523734:JD524300 SZ523734:SZ524300 ACV523734:ACV524300 AMR523734:AMR524300 AWN523734:AWN524300 BGJ523734:BGJ524300 BQF523734:BQF524300 CAB523734:CAB524300 CJX523734:CJX524300 CTT523734:CTT524300 DDP523734:DDP524300 DNL523734:DNL524300 DXH523734:DXH524300 EHD523734:EHD524300 EQZ523734:EQZ524300 FAV523734:FAV524300 FKR523734:FKR524300 FUN523734:FUN524300 GEJ523734:GEJ524300 GOF523734:GOF524300 GYB523734:GYB524300 HHX523734:HHX524300 HRT523734:HRT524300 IBP523734:IBP524300 ILL523734:ILL524300 IVH523734:IVH524300 JFD523734:JFD524300 JOZ523734:JOZ524300 JYV523734:JYV524300 KIR523734:KIR524300 KSN523734:KSN524300 LCJ523734:LCJ524300 LMF523734:LMF524300 LWB523734:LWB524300 MFX523734:MFX524300 MPT523734:MPT524300 MZP523734:MZP524300 NJL523734:NJL524300 NTH523734:NTH524300 ODD523734:ODD524300 OMZ523734:OMZ524300 OWV523734:OWV524300 PGR523734:PGR524300 PQN523734:PQN524300 QAJ523734:QAJ524300 QKF523734:QKF524300 QUB523734:QUB524300 RDX523734:RDX524300 RNT523734:RNT524300 RXP523734:RXP524300 SHL523734:SHL524300 SRH523734:SRH524300 TBD523734:TBD524300 TKZ523734:TKZ524300 TUV523734:TUV524300 UER523734:UER524300 UON523734:UON524300 UYJ523734:UYJ524300 VIF523734:VIF524300 VSB523734:VSB524300 WBX523734:WBX524300 WLT523734:WLT524300 WVP523734:WVP524300 F589271:F589837 JD589270:JD589836 SZ589270:SZ589836 ACV589270:ACV589836 AMR589270:AMR589836 AWN589270:AWN589836 BGJ589270:BGJ589836 BQF589270:BQF589836 CAB589270:CAB589836 CJX589270:CJX589836 CTT589270:CTT589836 DDP589270:DDP589836 DNL589270:DNL589836 DXH589270:DXH589836 EHD589270:EHD589836 EQZ589270:EQZ589836 FAV589270:FAV589836 FKR589270:FKR589836 FUN589270:FUN589836 GEJ589270:GEJ589836 GOF589270:GOF589836 GYB589270:GYB589836 HHX589270:HHX589836 HRT589270:HRT589836 IBP589270:IBP589836 ILL589270:ILL589836 IVH589270:IVH589836 JFD589270:JFD589836 JOZ589270:JOZ589836 JYV589270:JYV589836 KIR589270:KIR589836 KSN589270:KSN589836 LCJ589270:LCJ589836 LMF589270:LMF589836 LWB589270:LWB589836 MFX589270:MFX589836 MPT589270:MPT589836 MZP589270:MZP589836 NJL589270:NJL589836 NTH589270:NTH589836 ODD589270:ODD589836 OMZ589270:OMZ589836 OWV589270:OWV589836 PGR589270:PGR589836 PQN589270:PQN589836 QAJ589270:QAJ589836 QKF589270:QKF589836 QUB589270:QUB589836 RDX589270:RDX589836 RNT589270:RNT589836 RXP589270:RXP589836 SHL589270:SHL589836 SRH589270:SRH589836 TBD589270:TBD589836 TKZ589270:TKZ589836 TUV589270:TUV589836 UER589270:UER589836 UON589270:UON589836 UYJ589270:UYJ589836 VIF589270:VIF589836 VSB589270:VSB589836 WBX589270:WBX589836 WLT589270:WLT589836 WVP589270:WVP589836 F654807:F655373 JD654806:JD655372 SZ654806:SZ655372 ACV654806:ACV655372 AMR654806:AMR655372 AWN654806:AWN655372 BGJ654806:BGJ655372 BQF654806:BQF655372 CAB654806:CAB655372 CJX654806:CJX655372 CTT654806:CTT655372 DDP654806:DDP655372 DNL654806:DNL655372 DXH654806:DXH655372 EHD654806:EHD655372 EQZ654806:EQZ655372 FAV654806:FAV655372 FKR654806:FKR655372 FUN654806:FUN655372 GEJ654806:GEJ655372 GOF654806:GOF655372 GYB654806:GYB655372 HHX654806:HHX655372 HRT654806:HRT655372 IBP654806:IBP655372 ILL654806:ILL655372 IVH654806:IVH655372 JFD654806:JFD655372 JOZ654806:JOZ655372 JYV654806:JYV655372 KIR654806:KIR655372 KSN654806:KSN655372 LCJ654806:LCJ655372 LMF654806:LMF655372 LWB654806:LWB655372 MFX654806:MFX655372 MPT654806:MPT655372 MZP654806:MZP655372 NJL654806:NJL655372 NTH654806:NTH655372 ODD654806:ODD655372 OMZ654806:OMZ655372 OWV654806:OWV655372 PGR654806:PGR655372 PQN654806:PQN655372 QAJ654806:QAJ655372 QKF654806:QKF655372 QUB654806:QUB655372 RDX654806:RDX655372 RNT654806:RNT655372 RXP654806:RXP655372 SHL654806:SHL655372 SRH654806:SRH655372 TBD654806:TBD655372 TKZ654806:TKZ655372 TUV654806:TUV655372 UER654806:UER655372 UON654806:UON655372 UYJ654806:UYJ655372 VIF654806:VIF655372 VSB654806:VSB655372 WBX654806:WBX655372 WLT654806:WLT655372 WVP654806:WVP655372 F720343:F720909 JD720342:JD720908 SZ720342:SZ720908 ACV720342:ACV720908 AMR720342:AMR720908 AWN720342:AWN720908 BGJ720342:BGJ720908 BQF720342:BQF720908 CAB720342:CAB720908 CJX720342:CJX720908 CTT720342:CTT720908 DDP720342:DDP720908 DNL720342:DNL720908 DXH720342:DXH720908 EHD720342:EHD720908 EQZ720342:EQZ720908 FAV720342:FAV720908 FKR720342:FKR720908 FUN720342:FUN720908 GEJ720342:GEJ720908 GOF720342:GOF720908 GYB720342:GYB720908 HHX720342:HHX720908 HRT720342:HRT720908 IBP720342:IBP720908 ILL720342:ILL720908 IVH720342:IVH720908 JFD720342:JFD720908 JOZ720342:JOZ720908 JYV720342:JYV720908 KIR720342:KIR720908 KSN720342:KSN720908 LCJ720342:LCJ720908 LMF720342:LMF720908 LWB720342:LWB720908 MFX720342:MFX720908 MPT720342:MPT720908 MZP720342:MZP720908 NJL720342:NJL720908 NTH720342:NTH720908 ODD720342:ODD720908 OMZ720342:OMZ720908 OWV720342:OWV720908 PGR720342:PGR720908 PQN720342:PQN720908 QAJ720342:QAJ720908 QKF720342:QKF720908 QUB720342:QUB720908 RDX720342:RDX720908 RNT720342:RNT720908 RXP720342:RXP720908 SHL720342:SHL720908 SRH720342:SRH720908 TBD720342:TBD720908 TKZ720342:TKZ720908 TUV720342:TUV720908 UER720342:UER720908 UON720342:UON720908 UYJ720342:UYJ720908 VIF720342:VIF720908 VSB720342:VSB720908 WBX720342:WBX720908 WLT720342:WLT720908 WVP720342:WVP720908 F785879:F786445 JD785878:JD786444 SZ785878:SZ786444 ACV785878:ACV786444 AMR785878:AMR786444 AWN785878:AWN786444 BGJ785878:BGJ786444 BQF785878:BQF786444 CAB785878:CAB786444 CJX785878:CJX786444 CTT785878:CTT786444 DDP785878:DDP786444 DNL785878:DNL786444 DXH785878:DXH786444 EHD785878:EHD786444 EQZ785878:EQZ786444 FAV785878:FAV786444 FKR785878:FKR786444 FUN785878:FUN786444 GEJ785878:GEJ786444 GOF785878:GOF786444 GYB785878:GYB786444 HHX785878:HHX786444 HRT785878:HRT786444 IBP785878:IBP786444 ILL785878:ILL786444 IVH785878:IVH786444 JFD785878:JFD786444 JOZ785878:JOZ786444 JYV785878:JYV786444 KIR785878:KIR786444 KSN785878:KSN786444 LCJ785878:LCJ786444 LMF785878:LMF786444 LWB785878:LWB786444 MFX785878:MFX786444 MPT785878:MPT786444 MZP785878:MZP786444 NJL785878:NJL786444 NTH785878:NTH786444 ODD785878:ODD786444 OMZ785878:OMZ786444 OWV785878:OWV786444 PGR785878:PGR786444 PQN785878:PQN786444 QAJ785878:QAJ786444 QKF785878:QKF786444 QUB785878:QUB786444 RDX785878:RDX786444 RNT785878:RNT786444 RXP785878:RXP786444 SHL785878:SHL786444 SRH785878:SRH786444 TBD785878:TBD786444 TKZ785878:TKZ786444 TUV785878:TUV786444 UER785878:UER786444 UON785878:UON786444 UYJ785878:UYJ786444 VIF785878:VIF786444 VSB785878:VSB786444 WBX785878:WBX786444 WLT785878:WLT786444 WVP785878:WVP786444 F851415:F851981 JD851414:JD851980 SZ851414:SZ851980 ACV851414:ACV851980 AMR851414:AMR851980 AWN851414:AWN851980 BGJ851414:BGJ851980 BQF851414:BQF851980 CAB851414:CAB851980 CJX851414:CJX851980 CTT851414:CTT851980 DDP851414:DDP851980 DNL851414:DNL851980 DXH851414:DXH851980 EHD851414:EHD851980 EQZ851414:EQZ851980 FAV851414:FAV851980 FKR851414:FKR851980 FUN851414:FUN851980 GEJ851414:GEJ851980 GOF851414:GOF851980 GYB851414:GYB851980 HHX851414:HHX851980 HRT851414:HRT851980 IBP851414:IBP851980 ILL851414:ILL851980 IVH851414:IVH851980 JFD851414:JFD851980 JOZ851414:JOZ851980 JYV851414:JYV851980 KIR851414:KIR851980 KSN851414:KSN851980 LCJ851414:LCJ851980 LMF851414:LMF851980 LWB851414:LWB851980 MFX851414:MFX851980 MPT851414:MPT851980 MZP851414:MZP851980 NJL851414:NJL851980 NTH851414:NTH851980 ODD851414:ODD851980 OMZ851414:OMZ851980 OWV851414:OWV851980 PGR851414:PGR851980 PQN851414:PQN851980 QAJ851414:QAJ851980 QKF851414:QKF851980 QUB851414:QUB851980 RDX851414:RDX851980 RNT851414:RNT851980 RXP851414:RXP851980 SHL851414:SHL851980 SRH851414:SRH851980 TBD851414:TBD851980 TKZ851414:TKZ851980 TUV851414:TUV851980 UER851414:UER851980 UON851414:UON851980 UYJ851414:UYJ851980 VIF851414:VIF851980 VSB851414:VSB851980 WBX851414:WBX851980 WLT851414:WLT851980 WVP851414:WVP851980 F916951:F917517 JD916950:JD917516 SZ916950:SZ917516 ACV916950:ACV917516 AMR916950:AMR917516 AWN916950:AWN917516 BGJ916950:BGJ917516 BQF916950:BQF917516 CAB916950:CAB917516 CJX916950:CJX917516 CTT916950:CTT917516 DDP916950:DDP917516 DNL916950:DNL917516 DXH916950:DXH917516 EHD916950:EHD917516 EQZ916950:EQZ917516 FAV916950:FAV917516 FKR916950:FKR917516 FUN916950:FUN917516 GEJ916950:GEJ917516 GOF916950:GOF917516 GYB916950:GYB917516 HHX916950:HHX917516 HRT916950:HRT917516 IBP916950:IBP917516 ILL916950:ILL917516 IVH916950:IVH917516 JFD916950:JFD917516 JOZ916950:JOZ917516 JYV916950:JYV917516 KIR916950:KIR917516 KSN916950:KSN917516 LCJ916950:LCJ917516 LMF916950:LMF917516 LWB916950:LWB917516 MFX916950:MFX917516 MPT916950:MPT917516 MZP916950:MZP917516 NJL916950:NJL917516 NTH916950:NTH917516 ODD916950:ODD917516 OMZ916950:OMZ917516 OWV916950:OWV917516 PGR916950:PGR917516 PQN916950:PQN917516 QAJ916950:QAJ917516 QKF916950:QKF917516 QUB916950:QUB917516 RDX916950:RDX917516 RNT916950:RNT917516 RXP916950:RXP917516 SHL916950:SHL917516 SRH916950:SRH917516 TBD916950:TBD917516 TKZ916950:TKZ917516 TUV916950:TUV917516 UER916950:UER917516 UON916950:UON917516 UYJ916950:UYJ917516 VIF916950:VIF917516 VSB916950:VSB917516 WBX916950:WBX917516 WLT916950:WLT917516 WVP916950:WVP917516 F982487:F983053 JD982486:JD983052 SZ982486:SZ983052 ACV982486:ACV983052 AMR982486:AMR983052 AWN982486:AWN983052 BGJ982486:BGJ983052 BQF982486:BQF983052 CAB982486:CAB983052 CJX982486:CJX983052 CTT982486:CTT983052 DDP982486:DDP983052 DNL982486:DNL983052 DXH982486:DXH983052 EHD982486:EHD983052 EQZ982486:EQZ983052 FAV982486:FAV983052 FKR982486:FKR983052 FUN982486:FUN983052 GEJ982486:GEJ983052 GOF982486:GOF983052 GYB982486:GYB983052 HHX982486:HHX983052 HRT982486:HRT983052 IBP982486:IBP983052 ILL982486:ILL983052 IVH982486:IVH983052 JFD982486:JFD983052 JOZ982486:JOZ983052 JYV982486:JYV983052 KIR982486:KIR983052 KSN982486:KSN983052 LCJ982486:LCJ983052 LMF982486:LMF983052 LWB982486:LWB983052 MFX982486:MFX983052 MPT982486:MPT983052 MZP982486:MZP983052 NJL982486:NJL983052 NTH982486:NTH983052 ODD982486:ODD983052 OMZ982486:OMZ983052 OWV982486:OWV983052 PGR982486:PGR983052 PQN982486:PQN983052 QAJ982486:QAJ983052 QKF982486:QKF983052 QUB982486:QUB983052 RDX982486:RDX983052 RNT982486:RNT983052 RXP982486:RXP983052 SHL982486:SHL983052 SRH982486:SRH983052 TBD982486:TBD983052 TKZ982486:TKZ983052 TUV982486:TUV983052 UER982486:UER983052 UON982486:UON983052 UYJ982486:UYJ983052 VIF982486:VIF983052 VSB982486:VSB983052 WBX982486:WBX983052 WLT982486:WLT983052 WVP982486:WVP983052 F12:F111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D64983:D65549 JB64982:JB65548 SX64982:SX65548 ACT64982:ACT65548 AMP64982:AMP65548 AWL64982:AWL65548 BGH64982:BGH65548 BQD64982:BQD65548 BZZ64982:BZZ65548 CJV64982:CJV65548 CTR64982:CTR65548 DDN64982:DDN65548 DNJ64982:DNJ65548 DXF64982:DXF65548 EHB64982:EHB65548 EQX64982:EQX65548 FAT64982:FAT65548 FKP64982:FKP65548 FUL64982:FUL65548 GEH64982:GEH65548 GOD64982:GOD65548 GXZ64982:GXZ65548 HHV64982:HHV65548 HRR64982:HRR65548 IBN64982:IBN65548 ILJ64982:ILJ65548 IVF64982:IVF65548 JFB64982:JFB65548 JOX64982:JOX65548 JYT64982:JYT65548 KIP64982:KIP65548 KSL64982:KSL65548 LCH64982:LCH65548 LMD64982:LMD65548 LVZ64982:LVZ65548 MFV64982:MFV65548 MPR64982:MPR65548 MZN64982:MZN65548 NJJ64982:NJJ65548 NTF64982:NTF65548 ODB64982:ODB65548 OMX64982:OMX65548 OWT64982:OWT65548 PGP64982:PGP65548 PQL64982:PQL65548 QAH64982:QAH65548 QKD64982:QKD65548 QTZ64982:QTZ65548 RDV64982:RDV65548 RNR64982:RNR65548 RXN64982:RXN65548 SHJ64982:SHJ65548 SRF64982:SRF65548 TBB64982:TBB65548 TKX64982:TKX65548 TUT64982:TUT65548 UEP64982:UEP65548 UOL64982:UOL65548 UYH64982:UYH65548 VID64982:VID65548 VRZ64982:VRZ65548 WBV64982:WBV65548 WLR64982:WLR65548 WVN64982:WVN65548 D130519:D131085 JB130518:JB131084 SX130518:SX131084 ACT130518:ACT131084 AMP130518:AMP131084 AWL130518:AWL131084 BGH130518:BGH131084 BQD130518:BQD131084 BZZ130518:BZZ131084 CJV130518:CJV131084 CTR130518:CTR131084 DDN130518:DDN131084 DNJ130518:DNJ131084 DXF130518:DXF131084 EHB130518:EHB131084 EQX130518:EQX131084 FAT130518:FAT131084 FKP130518:FKP131084 FUL130518:FUL131084 GEH130518:GEH131084 GOD130518:GOD131084 GXZ130518:GXZ131084 HHV130518:HHV131084 HRR130518:HRR131084 IBN130518:IBN131084 ILJ130518:ILJ131084 IVF130518:IVF131084 JFB130518:JFB131084 JOX130518:JOX131084 JYT130518:JYT131084 KIP130518:KIP131084 KSL130518:KSL131084 LCH130518:LCH131084 LMD130518:LMD131084 LVZ130518:LVZ131084 MFV130518:MFV131084 MPR130518:MPR131084 MZN130518:MZN131084 NJJ130518:NJJ131084 NTF130518:NTF131084 ODB130518:ODB131084 OMX130518:OMX131084 OWT130518:OWT131084 PGP130518:PGP131084 PQL130518:PQL131084 QAH130518:QAH131084 QKD130518:QKD131084 QTZ130518:QTZ131084 RDV130518:RDV131084 RNR130518:RNR131084 RXN130518:RXN131084 SHJ130518:SHJ131084 SRF130518:SRF131084 TBB130518:TBB131084 TKX130518:TKX131084 TUT130518:TUT131084 UEP130518:UEP131084 UOL130518:UOL131084 UYH130518:UYH131084 VID130518:VID131084 VRZ130518:VRZ131084 WBV130518:WBV131084 WLR130518:WLR131084 WVN130518:WVN131084 D196055:D196621 JB196054:JB196620 SX196054:SX196620 ACT196054:ACT196620 AMP196054:AMP196620 AWL196054:AWL196620 BGH196054:BGH196620 BQD196054:BQD196620 BZZ196054:BZZ196620 CJV196054:CJV196620 CTR196054:CTR196620 DDN196054:DDN196620 DNJ196054:DNJ196620 DXF196054:DXF196620 EHB196054:EHB196620 EQX196054:EQX196620 FAT196054:FAT196620 FKP196054:FKP196620 FUL196054:FUL196620 GEH196054:GEH196620 GOD196054:GOD196620 GXZ196054:GXZ196620 HHV196054:HHV196620 HRR196054:HRR196620 IBN196054:IBN196620 ILJ196054:ILJ196620 IVF196054:IVF196620 JFB196054:JFB196620 JOX196054:JOX196620 JYT196054:JYT196620 KIP196054:KIP196620 KSL196054:KSL196620 LCH196054:LCH196620 LMD196054:LMD196620 LVZ196054:LVZ196620 MFV196054:MFV196620 MPR196054:MPR196620 MZN196054:MZN196620 NJJ196054:NJJ196620 NTF196054:NTF196620 ODB196054:ODB196620 OMX196054:OMX196620 OWT196054:OWT196620 PGP196054:PGP196620 PQL196054:PQL196620 QAH196054:QAH196620 QKD196054:QKD196620 QTZ196054:QTZ196620 RDV196054:RDV196620 RNR196054:RNR196620 RXN196054:RXN196620 SHJ196054:SHJ196620 SRF196054:SRF196620 TBB196054:TBB196620 TKX196054:TKX196620 TUT196054:TUT196620 UEP196054:UEP196620 UOL196054:UOL196620 UYH196054:UYH196620 VID196054:VID196620 VRZ196054:VRZ196620 WBV196054:WBV196620 WLR196054:WLR196620 WVN196054:WVN196620 D261591:D262157 JB261590:JB262156 SX261590:SX262156 ACT261590:ACT262156 AMP261590:AMP262156 AWL261590:AWL262156 BGH261590:BGH262156 BQD261590:BQD262156 BZZ261590:BZZ262156 CJV261590:CJV262156 CTR261590:CTR262156 DDN261590:DDN262156 DNJ261590:DNJ262156 DXF261590:DXF262156 EHB261590:EHB262156 EQX261590:EQX262156 FAT261590:FAT262156 FKP261590:FKP262156 FUL261590:FUL262156 GEH261590:GEH262156 GOD261590:GOD262156 GXZ261590:GXZ262156 HHV261590:HHV262156 HRR261590:HRR262156 IBN261590:IBN262156 ILJ261590:ILJ262156 IVF261590:IVF262156 JFB261590:JFB262156 JOX261590:JOX262156 JYT261590:JYT262156 KIP261590:KIP262156 KSL261590:KSL262156 LCH261590:LCH262156 LMD261590:LMD262156 LVZ261590:LVZ262156 MFV261590:MFV262156 MPR261590:MPR262156 MZN261590:MZN262156 NJJ261590:NJJ262156 NTF261590:NTF262156 ODB261590:ODB262156 OMX261590:OMX262156 OWT261590:OWT262156 PGP261590:PGP262156 PQL261590:PQL262156 QAH261590:QAH262156 QKD261590:QKD262156 QTZ261590:QTZ262156 RDV261590:RDV262156 RNR261590:RNR262156 RXN261590:RXN262156 SHJ261590:SHJ262156 SRF261590:SRF262156 TBB261590:TBB262156 TKX261590:TKX262156 TUT261590:TUT262156 UEP261590:UEP262156 UOL261590:UOL262156 UYH261590:UYH262156 VID261590:VID262156 VRZ261590:VRZ262156 WBV261590:WBV262156 WLR261590:WLR262156 WVN261590:WVN262156 D327127:D327693 JB327126:JB327692 SX327126:SX327692 ACT327126:ACT327692 AMP327126:AMP327692 AWL327126:AWL327692 BGH327126:BGH327692 BQD327126:BQD327692 BZZ327126:BZZ327692 CJV327126:CJV327692 CTR327126:CTR327692 DDN327126:DDN327692 DNJ327126:DNJ327692 DXF327126:DXF327692 EHB327126:EHB327692 EQX327126:EQX327692 FAT327126:FAT327692 FKP327126:FKP327692 FUL327126:FUL327692 GEH327126:GEH327692 GOD327126:GOD327692 GXZ327126:GXZ327692 HHV327126:HHV327692 HRR327126:HRR327692 IBN327126:IBN327692 ILJ327126:ILJ327692 IVF327126:IVF327692 JFB327126:JFB327692 JOX327126:JOX327692 JYT327126:JYT327692 KIP327126:KIP327692 KSL327126:KSL327692 LCH327126:LCH327692 LMD327126:LMD327692 LVZ327126:LVZ327692 MFV327126:MFV327692 MPR327126:MPR327692 MZN327126:MZN327692 NJJ327126:NJJ327692 NTF327126:NTF327692 ODB327126:ODB327692 OMX327126:OMX327692 OWT327126:OWT327692 PGP327126:PGP327692 PQL327126:PQL327692 QAH327126:QAH327692 QKD327126:QKD327692 QTZ327126:QTZ327692 RDV327126:RDV327692 RNR327126:RNR327692 RXN327126:RXN327692 SHJ327126:SHJ327692 SRF327126:SRF327692 TBB327126:TBB327692 TKX327126:TKX327692 TUT327126:TUT327692 UEP327126:UEP327692 UOL327126:UOL327692 UYH327126:UYH327692 VID327126:VID327692 VRZ327126:VRZ327692 WBV327126:WBV327692 WLR327126:WLR327692 WVN327126:WVN327692 D392663:D393229 JB392662:JB393228 SX392662:SX393228 ACT392662:ACT393228 AMP392662:AMP393228 AWL392662:AWL393228 BGH392662:BGH393228 BQD392662:BQD393228 BZZ392662:BZZ393228 CJV392662:CJV393228 CTR392662:CTR393228 DDN392662:DDN393228 DNJ392662:DNJ393228 DXF392662:DXF393228 EHB392662:EHB393228 EQX392662:EQX393228 FAT392662:FAT393228 FKP392662:FKP393228 FUL392662:FUL393228 GEH392662:GEH393228 GOD392662:GOD393228 GXZ392662:GXZ393228 HHV392662:HHV393228 HRR392662:HRR393228 IBN392662:IBN393228 ILJ392662:ILJ393228 IVF392662:IVF393228 JFB392662:JFB393228 JOX392662:JOX393228 JYT392662:JYT393228 KIP392662:KIP393228 KSL392662:KSL393228 LCH392662:LCH393228 LMD392662:LMD393228 LVZ392662:LVZ393228 MFV392662:MFV393228 MPR392662:MPR393228 MZN392662:MZN393228 NJJ392662:NJJ393228 NTF392662:NTF393228 ODB392662:ODB393228 OMX392662:OMX393228 OWT392662:OWT393228 PGP392662:PGP393228 PQL392662:PQL393228 QAH392662:QAH393228 QKD392662:QKD393228 QTZ392662:QTZ393228 RDV392662:RDV393228 RNR392662:RNR393228 RXN392662:RXN393228 SHJ392662:SHJ393228 SRF392662:SRF393228 TBB392662:TBB393228 TKX392662:TKX393228 TUT392662:TUT393228 UEP392662:UEP393228 UOL392662:UOL393228 UYH392662:UYH393228 VID392662:VID393228 VRZ392662:VRZ393228 WBV392662:WBV393228 WLR392662:WLR393228 WVN392662:WVN393228 D458199:D458765 JB458198:JB458764 SX458198:SX458764 ACT458198:ACT458764 AMP458198:AMP458764 AWL458198:AWL458764 BGH458198:BGH458764 BQD458198:BQD458764 BZZ458198:BZZ458764 CJV458198:CJV458764 CTR458198:CTR458764 DDN458198:DDN458764 DNJ458198:DNJ458764 DXF458198:DXF458764 EHB458198:EHB458764 EQX458198:EQX458764 FAT458198:FAT458764 FKP458198:FKP458764 FUL458198:FUL458764 GEH458198:GEH458764 GOD458198:GOD458764 GXZ458198:GXZ458764 HHV458198:HHV458764 HRR458198:HRR458764 IBN458198:IBN458764 ILJ458198:ILJ458764 IVF458198:IVF458764 JFB458198:JFB458764 JOX458198:JOX458764 JYT458198:JYT458764 KIP458198:KIP458764 KSL458198:KSL458764 LCH458198:LCH458764 LMD458198:LMD458764 LVZ458198:LVZ458764 MFV458198:MFV458764 MPR458198:MPR458764 MZN458198:MZN458764 NJJ458198:NJJ458764 NTF458198:NTF458764 ODB458198:ODB458764 OMX458198:OMX458764 OWT458198:OWT458764 PGP458198:PGP458764 PQL458198:PQL458764 QAH458198:QAH458764 QKD458198:QKD458764 QTZ458198:QTZ458764 RDV458198:RDV458764 RNR458198:RNR458764 RXN458198:RXN458764 SHJ458198:SHJ458764 SRF458198:SRF458764 TBB458198:TBB458764 TKX458198:TKX458764 TUT458198:TUT458764 UEP458198:UEP458764 UOL458198:UOL458764 UYH458198:UYH458764 VID458198:VID458764 VRZ458198:VRZ458764 WBV458198:WBV458764 WLR458198:WLR458764 WVN458198:WVN458764 D523735:D524301 JB523734:JB524300 SX523734:SX524300 ACT523734:ACT524300 AMP523734:AMP524300 AWL523734:AWL524300 BGH523734:BGH524300 BQD523734:BQD524300 BZZ523734:BZZ524300 CJV523734:CJV524300 CTR523734:CTR524300 DDN523734:DDN524300 DNJ523734:DNJ524300 DXF523734:DXF524300 EHB523734:EHB524300 EQX523734:EQX524300 FAT523734:FAT524300 FKP523734:FKP524300 FUL523734:FUL524300 GEH523734:GEH524300 GOD523734:GOD524300 GXZ523734:GXZ524300 HHV523734:HHV524300 HRR523734:HRR524300 IBN523734:IBN524300 ILJ523734:ILJ524300 IVF523734:IVF524300 JFB523734:JFB524300 JOX523734:JOX524300 JYT523734:JYT524300 KIP523734:KIP524300 KSL523734:KSL524300 LCH523734:LCH524300 LMD523734:LMD524300 LVZ523734:LVZ524300 MFV523734:MFV524300 MPR523734:MPR524300 MZN523734:MZN524300 NJJ523734:NJJ524300 NTF523734:NTF524300 ODB523734:ODB524300 OMX523734:OMX524300 OWT523734:OWT524300 PGP523734:PGP524300 PQL523734:PQL524300 QAH523734:QAH524300 QKD523734:QKD524300 QTZ523734:QTZ524300 RDV523734:RDV524300 RNR523734:RNR524300 RXN523734:RXN524300 SHJ523734:SHJ524300 SRF523734:SRF524300 TBB523734:TBB524300 TKX523734:TKX524300 TUT523734:TUT524300 UEP523734:UEP524300 UOL523734:UOL524300 UYH523734:UYH524300 VID523734:VID524300 VRZ523734:VRZ524300 WBV523734:WBV524300 WLR523734:WLR524300 WVN523734:WVN524300 D589271:D589837 JB589270:JB589836 SX589270:SX589836 ACT589270:ACT589836 AMP589270:AMP589836 AWL589270:AWL589836 BGH589270:BGH589836 BQD589270:BQD589836 BZZ589270:BZZ589836 CJV589270:CJV589836 CTR589270:CTR589836 DDN589270:DDN589836 DNJ589270:DNJ589836 DXF589270:DXF589836 EHB589270:EHB589836 EQX589270:EQX589836 FAT589270:FAT589836 FKP589270:FKP589836 FUL589270:FUL589836 GEH589270:GEH589836 GOD589270:GOD589836 GXZ589270:GXZ589836 HHV589270:HHV589836 HRR589270:HRR589836 IBN589270:IBN589836 ILJ589270:ILJ589836 IVF589270:IVF589836 JFB589270:JFB589836 JOX589270:JOX589836 JYT589270:JYT589836 KIP589270:KIP589836 KSL589270:KSL589836 LCH589270:LCH589836 LMD589270:LMD589836 LVZ589270:LVZ589836 MFV589270:MFV589836 MPR589270:MPR589836 MZN589270:MZN589836 NJJ589270:NJJ589836 NTF589270:NTF589836 ODB589270:ODB589836 OMX589270:OMX589836 OWT589270:OWT589836 PGP589270:PGP589836 PQL589270:PQL589836 QAH589270:QAH589836 QKD589270:QKD589836 QTZ589270:QTZ589836 RDV589270:RDV589836 RNR589270:RNR589836 RXN589270:RXN589836 SHJ589270:SHJ589836 SRF589270:SRF589836 TBB589270:TBB589836 TKX589270:TKX589836 TUT589270:TUT589836 UEP589270:UEP589836 UOL589270:UOL589836 UYH589270:UYH589836 VID589270:VID589836 VRZ589270:VRZ589836 WBV589270:WBV589836 WLR589270:WLR589836 WVN589270:WVN589836 D654807:D655373 JB654806:JB655372 SX654806:SX655372 ACT654806:ACT655372 AMP654806:AMP655372 AWL654806:AWL655372 BGH654806:BGH655372 BQD654806:BQD655372 BZZ654806:BZZ655372 CJV654806:CJV655372 CTR654806:CTR655372 DDN654806:DDN655372 DNJ654806:DNJ655372 DXF654806:DXF655372 EHB654806:EHB655372 EQX654806:EQX655372 FAT654806:FAT655372 FKP654806:FKP655372 FUL654806:FUL655372 GEH654806:GEH655372 GOD654806:GOD655372 GXZ654806:GXZ655372 HHV654806:HHV655372 HRR654806:HRR655372 IBN654806:IBN655372 ILJ654806:ILJ655372 IVF654806:IVF655372 JFB654806:JFB655372 JOX654806:JOX655372 JYT654806:JYT655372 KIP654806:KIP655372 KSL654806:KSL655372 LCH654806:LCH655372 LMD654806:LMD655372 LVZ654806:LVZ655372 MFV654806:MFV655372 MPR654806:MPR655372 MZN654806:MZN655372 NJJ654806:NJJ655372 NTF654806:NTF655372 ODB654806:ODB655372 OMX654806:OMX655372 OWT654806:OWT655372 PGP654806:PGP655372 PQL654806:PQL655372 QAH654806:QAH655372 QKD654806:QKD655372 QTZ654806:QTZ655372 RDV654806:RDV655372 RNR654806:RNR655372 RXN654806:RXN655372 SHJ654806:SHJ655372 SRF654806:SRF655372 TBB654806:TBB655372 TKX654806:TKX655372 TUT654806:TUT655372 UEP654806:UEP655372 UOL654806:UOL655372 UYH654806:UYH655372 VID654806:VID655372 VRZ654806:VRZ655372 WBV654806:WBV655372 WLR654806:WLR655372 WVN654806:WVN655372 D720343:D720909 JB720342:JB720908 SX720342:SX720908 ACT720342:ACT720908 AMP720342:AMP720908 AWL720342:AWL720908 BGH720342:BGH720908 BQD720342:BQD720908 BZZ720342:BZZ720908 CJV720342:CJV720908 CTR720342:CTR720908 DDN720342:DDN720908 DNJ720342:DNJ720908 DXF720342:DXF720908 EHB720342:EHB720908 EQX720342:EQX720908 FAT720342:FAT720908 FKP720342:FKP720908 FUL720342:FUL720908 GEH720342:GEH720908 GOD720342:GOD720908 GXZ720342:GXZ720908 HHV720342:HHV720908 HRR720342:HRR720908 IBN720342:IBN720908 ILJ720342:ILJ720908 IVF720342:IVF720908 JFB720342:JFB720908 JOX720342:JOX720908 JYT720342:JYT720908 KIP720342:KIP720908 KSL720342:KSL720908 LCH720342:LCH720908 LMD720342:LMD720908 LVZ720342:LVZ720908 MFV720342:MFV720908 MPR720342:MPR720908 MZN720342:MZN720908 NJJ720342:NJJ720908 NTF720342:NTF720908 ODB720342:ODB720908 OMX720342:OMX720908 OWT720342:OWT720908 PGP720342:PGP720908 PQL720342:PQL720908 QAH720342:QAH720908 QKD720342:QKD720908 QTZ720342:QTZ720908 RDV720342:RDV720908 RNR720342:RNR720908 RXN720342:RXN720908 SHJ720342:SHJ720908 SRF720342:SRF720908 TBB720342:TBB720908 TKX720342:TKX720908 TUT720342:TUT720908 UEP720342:UEP720908 UOL720342:UOL720908 UYH720342:UYH720908 VID720342:VID720908 VRZ720342:VRZ720908 WBV720342:WBV720908 WLR720342:WLR720908 WVN720342:WVN720908 D785879:D786445 JB785878:JB786444 SX785878:SX786444 ACT785878:ACT786444 AMP785878:AMP786444 AWL785878:AWL786444 BGH785878:BGH786444 BQD785878:BQD786444 BZZ785878:BZZ786444 CJV785878:CJV786444 CTR785878:CTR786444 DDN785878:DDN786444 DNJ785878:DNJ786444 DXF785878:DXF786444 EHB785878:EHB786444 EQX785878:EQX786444 FAT785878:FAT786444 FKP785878:FKP786444 FUL785878:FUL786444 GEH785878:GEH786444 GOD785878:GOD786444 GXZ785878:GXZ786444 HHV785878:HHV786444 HRR785878:HRR786444 IBN785878:IBN786444 ILJ785878:ILJ786444 IVF785878:IVF786444 JFB785878:JFB786444 JOX785878:JOX786444 JYT785878:JYT786444 KIP785878:KIP786444 KSL785878:KSL786444 LCH785878:LCH786444 LMD785878:LMD786444 LVZ785878:LVZ786444 MFV785878:MFV786444 MPR785878:MPR786444 MZN785878:MZN786444 NJJ785878:NJJ786444 NTF785878:NTF786444 ODB785878:ODB786444 OMX785878:OMX786444 OWT785878:OWT786444 PGP785878:PGP786444 PQL785878:PQL786444 QAH785878:QAH786444 QKD785878:QKD786444 QTZ785878:QTZ786444 RDV785878:RDV786444 RNR785878:RNR786444 RXN785878:RXN786444 SHJ785878:SHJ786444 SRF785878:SRF786444 TBB785878:TBB786444 TKX785878:TKX786444 TUT785878:TUT786444 UEP785878:UEP786444 UOL785878:UOL786444 UYH785878:UYH786444 VID785878:VID786444 VRZ785878:VRZ786444 WBV785878:WBV786444 WLR785878:WLR786444 WVN785878:WVN786444 D851415:D851981 JB851414:JB851980 SX851414:SX851980 ACT851414:ACT851980 AMP851414:AMP851980 AWL851414:AWL851980 BGH851414:BGH851980 BQD851414:BQD851980 BZZ851414:BZZ851980 CJV851414:CJV851980 CTR851414:CTR851980 DDN851414:DDN851980 DNJ851414:DNJ851980 DXF851414:DXF851980 EHB851414:EHB851980 EQX851414:EQX851980 FAT851414:FAT851980 FKP851414:FKP851980 FUL851414:FUL851980 GEH851414:GEH851980 GOD851414:GOD851980 GXZ851414:GXZ851980 HHV851414:HHV851980 HRR851414:HRR851980 IBN851414:IBN851980 ILJ851414:ILJ851980 IVF851414:IVF851980 JFB851414:JFB851980 JOX851414:JOX851980 JYT851414:JYT851980 KIP851414:KIP851980 KSL851414:KSL851980 LCH851414:LCH851980 LMD851414:LMD851980 LVZ851414:LVZ851980 MFV851414:MFV851980 MPR851414:MPR851980 MZN851414:MZN851980 NJJ851414:NJJ851980 NTF851414:NTF851980 ODB851414:ODB851980 OMX851414:OMX851980 OWT851414:OWT851980 PGP851414:PGP851980 PQL851414:PQL851980 QAH851414:QAH851980 QKD851414:QKD851980 QTZ851414:QTZ851980 RDV851414:RDV851980 RNR851414:RNR851980 RXN851414:RXN851980 SHJ851414:SHJ851980 SRF851414:SRF851980 TBB851414:TBB851980 TKX851414:TKX851980 TUT851414:TUT851980 UEP851414:UEP851980 UOL851414:UOL851980 UYH851414:UYH851980 VID851414:VID851980 VRZ851414:VRZ851980 WBV851414:WBV851980 WLR851414:WLR851980 WVN851414:WVN851980 D916951:D917517 JB916950:JB917516 SX916950:SX917516 ACT916950:ACT917516 AMP916950:AMP917516 AWL916950:AWL917516 BGH916950:BGH917516 BQD916950:BQD917516 BZZ916950:BZZ917516 CJV916950:CJV917516 CTR916950:CTR917516 DDN916950:DDN917516 DNJ916950:DNJ917516 DXF916950:DXF917516 EHB916950:EHB917516 EQX916950:EQX917516 FAT916950:FAT917516 FKP916950:FKP917516 FUL916950:FUL917516 GEH916950:GEH917516 GOD916950:GOD917516 GXZ916950:GXZ917516 HHV916950:HHV917516 HRR916950:HRR917516 IBN916950:IBN917516 ILJ916950:ILJ917516 IVF916950:IVF917516 JFB916950:JFB917516 JOX916950:JOX917516 JYT916950:JYT917516 KIP916950:KIP917516 KSL916950:KSL917516 LCH916950:LCH917516 LMD916950:LMD917516 LVZ916950:LVZ917516 MFV916950:MFV917516 MPR916950:MPR917516 MZN916950:MZN917516 NJJ916950:NJJ917516 NTF916950:NTF917516 ODB916950:ODB917516 OMX916950:OMX917516 OWT916950:OWT917516 PGP916950:PGP917516 PQL916950:PQL917516 QAH916950:QAH917516 QKD916950:QKD917516 QTZ916950:QTZ917516 RDV916950:RDV917516 RNR916950:RNR917516 RXN916950:RXN917516 SHJ916950:SHJ917516 SRF916950:SRF917516 TBB916950:TBB917516 TKX916950:TKX917516 TUT916950:TUT917516 UEP916950:UEP917516 UOL916950:UOL917516 UYH916950:UYH917516 VID916950:VID917516 VRZ916950:VRZ917516 WBV916950:WBV917516 WLR916950:WLR917516 WVN916950:WVN917516 D982487:D983053 JB982486:JB983052 SX982486:SX983052 ACT982486:ACT983052 AMP982486:AMP983052 AWL982486:AWL983052 BGH982486:BGH983052 BQD982486:BQD983052 BZZ982486:BZZ983052 CJV982486:CJV983052 CTR982486:CTR983052 DDN982486:DDN983052 DNJ982486:DNJ983052 DXF982486:DXF983052 EHB982486:EHB983052 EQX982486:EQX983052 FAT982486:FAT983052 FKP982486:FKP983052 FUL982486:FUL983052 GEH982486:GEH983052 GOD982486:GOD983052 GXZ982486:GXZ983052 HHV982486:HHV983052 HRR982486:HRR983052 IBN982486:IBN983052 ILJ982486:ILJ983052 IVF982486:IVF983052 JFB982486:JFB983052 JOX982486:JOX983052 JYT982486:JYT983052 KIP982486:KIP983052 KSL982486:KSL983052 LCH982486:LCH983052 LMD982486:LMD983052 LVZ982486:LVZ983052 MFV982486:MFV983052 MPR982486:MPR983052 MZN982486:MZN983052 NJJ982486:NJJ983052 NTF982486:NTF983052 ODB982486:ODB983052 OMX982486:OMX983052 OWT982486:OWT983052 PGP982486:PGP983052 PQL982486:PQL983052 QAH982486:QAH983052 QKD982486:QKD983052 QTZ982486:QTZ983052 RDV982486:RDV983052 RNR982486:RNR983052 RXN982486:RXN983052 SHJ982486:SHJ983052 SRF982486:SRF983052 TBB982486:TBB983052 TKX982486:TKX983052 TUT982486:TUT983052 UEP982486:UEP983052 UOL982486:UOL983052 UYH982486:UYH983052 VID982486:VID983052 VRZ982486:VRZ983052 WBV982486:WBV983052 WLR982486:WLR983052 WVN982486:WVN983052 D12:D111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L64983:L65549 JJ64982:JJ65548 TF64982:TF65548 ADB64982:ADB65548 AMX64982:AMX65548 AWT64982:AWT65548 BGP64982:BGP65548 BQL64982:BQL65548 CAH64982:CAH65548 CKD64982:CKD65548 CTZ64982:CTZ65548 DDV64982:DDV65548 DNR64982:DNR65548 DXN64982:DXN65548 EHJ64982:EHJ65548 ERF64982:ERF65548 FBB64982:FBB65548 FKX64982:FKX65548 FUT64982:FUT65548 GEP64982:GEP65548 GOL64982:GOL65548 GYH64982:GYH65548 HID64982:HID65548 HRZ64982:HRZ65548 IBV64982:IBV65548 ILR64982:ILR65548 IVN64982:IVN65548 JFJ64982:JFJ65548 JPF64982:JPF65548 JZB64982:JZB65548 KIX64982:KIX65548 KST64982:KST65548 LCP64982:LCP65548 LML64982:LML65548 LWH64982:LWH65548 MGD64982:MGD65548 MPZ64982:MPZ65548 MZV64982:MZV65548 NJR64982:NJR65548 NTN64982:NTN65548 ODJ64982:ODJ65548 ONF64982:ONF65548 OXB64982:OXB65548 PGX64982:PGX65548 PQT64982:PQT65548 QAP64982:QAP65548 QKL64982:QKL65548 QUH64982:QUH65548 RED64982:RED65548 RNZ64982:RNZ65548 RXV64982:RXV65548 SHR64982:SHR65548 SRN64982:SRN65548 TBJ64982:TBJ65548 TLF64982:TLF65548 TVB64982:TVB65548 UEX64982:UEX65548 UOT64982:UOT65548 UYP64982:UYP65548 VIL64982:VIL65548 VSH64982:VSH65548 WCD64982:WCD65548 WLZ64982:WLZ65548 WVV64982:WVV65548 L130519:L131085 JJ130518:JJ131084 TF130518:TF131084 ADB130518:ADB131084 AMX130518:AMX131084 AWT130518:AWT131084 BGP130518:BGP131084 BQL130518:BQL131084 CAH130518:CAH131084 CKD130518:CKD131084 CTZ130518:CTZ131084 DDV130518:DDV131084 DNR130518:DNR131084 DXN130518:DXN131084 EHJ130518:EHJ131084 ERF130518:ERF131084 FBB130518:FBB131084 FKX130518:FKX131084 FUT130518:FUT131084 GEP130518:GEP131084 GOL130518:GOL131084 GYH130518:GYH131084 HID130518:HID131084 HRZ130518:HRZ131084 IBV130518:IBV131084 ILR130518:ILR131084 IVN130518:IVN131084 JFJ130518:JFJ131084 JPF130518:JPF131084 JZB130518:JZB131084 KIX130518:KIX131084 KST130518:KST131084 LCP130518:LCP131084 LML130518:LML131084 LWH130518:LWH131084 MGD130518:MGD131084 MPZ130518:MPZ131084 MZV130518:MZV131084 NJR130518:NJR131084 NTN130518:NTN131084 ODJ130518:ODJ131084 ONF130518:ONF131084 OXB130518:OXB131084 PGX130518:PGX131084 PQT130518:PQT131084 QAP130518:QAP131084 QKL130518:QKL131084 QUH130518:QUH131084 RED130518:RED131084 RNZ130518:RNZ131084 RXV130518:RXV131084 SHR130518:SHR131084 SRN130518:SRN131084 TBJ130518:TBJ131084 TLF130518:TLF131084 TVB130518:TVB131084 UEX130518:UEX131084 UOT130518:UOT131084 UYP130518:UYP131084 VIL130518:VIL131084 VSH130518:VSH131084 WCD130518:WCD131084 WLZ130518:WLZ131084 WVV130518:WVV131084 L196055:L196621 JJ196054:JJ196620 TF196054:TF196620 ADB196054:ADB196620 AMX196054:AMX196620 AWT196054:AWT196620 BGP196054:BGP196620 BQL196054:BQL196620 CAH196054:CAH196620 CKD196054:CKD196620 CTZ196054:CTZ196620 DDV196054:DDV196620 DNR196054:DNR196620 DXN196054:DXN196620 EHJ196054:EHJ196620 ERF196054:ERF196620 FBB196054:FBB196620 FKX196054:FKX196620 FUT196054:FUT196620 GEP196054:GEP196620 GOL196054:GOL196620 GYH196054:GYH196620 HID196054:HID196620 HRZ196054:HRZ196620 IBV196054:IBV196620 ILR196054:ILR196620 IVN196054:IVN196620 JFJ196054:JFJ196620 JPF196054:JPF196620 JZB196054:JZB196620 KIX196054:KIX196620 KST196054:KST196620 LCP196054:LCP196620 LML196054:LML196620 LWH196054:LWH196620 MGD196054:MGD196620 MPZ196054:MPZ196620 MZV196054:MZV196620 NJR196054:NJR196620 NTN196054:NTN196620 ODJ196054:ODJ196620 ONF196054:ONF196620 OXB196054:OXB196620 PGX196054:PGX196620 PQT196054:PQT196620 QAP196054:QAP196620 QKL196054:QKL196620 QUH196054:QUH196620 RED196054:RED196620 RNZ196054:RNZ196620 RXV196054:RXV196620 SHR196054:SHR196620 SRN196054:SRN196620 TBJ196054:TBJ196620 TLF196054:TLF196620 TVB196054:TVB196620 UEX196054:UEX196620 UOT196054:UOT196620 UYP196054:UYP196620 VIL196054:VIL196620 VSH196054:VSH196620 WCD196054:WCD196620 WLZ196054:WLZ196620 WVV196054:WVV196620 L261591:L262157 JJ261590:JJ262156 TF261590:TF262156 ADB261590:ADB262156 AMX261590:AMX262156 AWT261590:AWT262156 BGP261590:BGP262156 BQL261590:BQL262156 CAH261590:CAH262156 CKD261590:CKD262156 CTZ261590:CTZ262156 DDV261590:DDV262156 DNR261590:DNR262156 DXN261590:DXN262156 EHJ261590:EHJ262156 ERF261590:ERF262156 FBB261590:FBB262156 FKX261590:FKX262156 FUT261590:FUT262156 GEP261590:GEP262156 GOL261590:GOL262156 GYH261590:GYH262156 HID261590:HID262156 HRZ261590:HRZ262156 IBV261590:IBV262156 ILR261590:ILR262156 IVN261590:IVN262156 JFJ261590:JFJ262156 JPF261590:JPF262156 JZB261590:JZB262156 KIX261590:KIX262156 KST261590:KST262156 LCP261590:LCP262156 LML261590:LML262156 LWH261590:LWH262156 MGD261590:MGD262156 MPZ261590:MPZ262156 MZV261590:MZV262156 NJR261590:NJR262156 NTN261590:NTN262156 ODJ261590:ODJ262156 ONF261590:ONF262156 OXB261590:OXB262156 PGX261590:PGX262156 PQT261590:PQT262156 QAP261590:QAP262156 QKL261590:QKL262156 QUH261590:QUH262156 RED261590:RED262156 RNZ261590:RNZ262156 RXV261590:RXV262156 SHR261590:SHR262156 SRN261590:SRN262156 TBJ261590:TBJ262156 TLF261590:TLF262156 TVB261590:TVB262156 UEX261590:UEX262156 UOT261590:UOT262156 UYP261590:UYP262156 VIL261590:VIL262156 VSH261590:VSH262156 WCD261590:WCD262156 WLZ261590:WLZ262156 WVV261590:WVV262156 L327127:L327693 JJ327126:JJ327692 TF327126:TF327692 ADB327126:ADB327692 AMX327126:AMX327692 AWT327126:AWT327692 BGP327126:BGP327692 BQL327126:BQL327692 CAH327126:CAH327692 CKD327126:CKD327692 CTZ327126:CTZ327692 DDV327126:DDV327692 DNR327126:DNR327692 DXN327126:DXN327692 EHJ327126:EHJ327692 ERF327126:ERF327692 FBB327126:FBB327692 FKX327126:FKX327692 FUT327126:FUT327692 GEP327126:GEP327692 GOL327126:GOL327692 GYH327126:GYH327692 HID327126:HID327692 HRZ327126:HRZ327692 IBV327126:IBV327692 ILR327126:ILR327692 IVN327126:IVN327692 JFJ327126:JFJ327692 JPF327126:JPF327692 JZB327126:JZB327692 KIX327126:KIX327692 KST327126:KST327692 LCP327126:LCP327692 LML327126:LML327692 LWH327126:LWH327692 MGD327126:MGD327692 MPZ327126:MPZ327692 MZV327126:MZV327692 NJR327126:NJR327692 NTN327126:NTN327692 ODJ327126:ODJ327692 ONF327126:ONF327692 OXB327126:OXB327692 PGX327126:PGX327692 PQT327126:PQT327692 QAP327126:QAP327692 QKL327126:QKL327692 QUH327126:QUH327692 RED327126:RED327692 RNZ327126:RNZ327692 RXV327126:RXV327692 SHR327126:SHR327692 SRN327126:SRN327692 TBJ327126:TBJ327692 TLF327126:TLF327692 TVB327126:TVB327692 UEX327126:UEX327692 UOT327126:UOT327692 UYP327126:UYP327692 VIL327126:VIL327692 VSH327126:VSH327692 WCD327126:WCD327692 WLZ327126:WLZ327692 WVV327126:WVV327692 L392663:L393229 JJ392662:JJ393228 TF392662:TF393228 ADB392662:ADB393228 AMX392662:AMX393228 AWT392662:AWT393228 BGP392662:BGP393228 BQL392662:BQL393228 CAH392662:CAH393228 CKD392662:CKD393228 CTZ392662:CTZ393228 DDV392662:DDV393228 DNR392662:DNR393228 DXN392662:DXN393228 EHJ392662:EHJ393228 ERF392662:ERF393228 FBB392662:FBB393228 FKX392662:FKX393228 FUT392662:FUT393228 GEP392662:GEP393228 GOL392662:GOL393228 GYH392662:GYH393228 HID392662:HID393228 HRZ392662:HRZ393228 IBV392662:IBV393228 ILR392662:ILR393228 IVN392662:IVN393228 JFJ392662:JFJ393228 JPF392662:JPF393228 JZB392662:JZB393228 KIX392662:KIX393228 KST392662:KST393228 LCP392662:LCP393228 LML392662:LML393228 LWH392662:LWH393228 MGD392662:MGD393228 MPZ392662:MPZ393228 MZV392662:MZV393228 NJR392662:NJR393228 NTN392662:NTN393228 ODJ392662:ODJ393228 ONF392662:ONF393228 OXB392662:OXB393228 PGX392662:PGX393228 PQT392662:PQT393228 QAP392662:QAP393228 QKL392662:QKL393228 QUH392662:QUH393228 RED392662:RED393228 RNZ392662:RNZ393228 RXV392662:RXV393228 SHR392662:SHR393228 SRN392662:SRN393228 TBJ392662:TBJ393228 TLF392662:TLF393228 TVB392662:TVB393228 UEX392662:UEX393228 UOT392662:UOT393228 UYP392662:UYP393228 VIL392662:VIL393228 VSH392662:VSH393228 WCD392662:WCD393228 WLZ392662:WLZ393228 WVV392662:WVV393228 L458199:L458765 JJ458198:JJ458764 TF458198:TF458764 ADB458198:ADB458764 AMX458198:AMX458764 AWT458198:AWT458764 BGP458198:BGP458764 BQL458198:BQL458764 CAH458198:CAH458764 CKD458198:CKD458764 CTZ458198:CTZ458764 DDV458198:DDV458764 DNR458198:DNR458764 DXN458198:DXN458764 EHJ458198:EHJ458764 ERF458198:ERF458764 FBB458198:FBB458764 FKX458198:FKX458764 FUT458198:FUT458764 GEP458198:GEP458764 GOL458198:GOL458764 GYH458198:GYH458764 HID458198:HID458764 HRZ458198:HRZ458764 IBV458198:IBV458764 ILR458198:ILR458764 IVN458198:IVN458764 JFJ458198:JFJ458764 JPF458198:JPF458764 JZB458198:JZB458764 KIX458198:KIX458764 KST458198:KST458764 LCP458198:LCP458764 LML458198:LML458764 LWH458198:LWH458764 MGD458198:MGD458764 MPZ458198:MPZ458764 MZV458198:MZV458764 NJR458198:NJR458764 NTN458198:NTN458764 ODJ458198:ODJ458764 ONF458198:ONF458764 OXB458198:OXB458764 PGX458198:PGX458764 PQT458198:PQT458764 QAP458198:QAP458764 QKL458198:QKL458764 QUH458198:QUH458764 RED458198:RED458764 RNZ458198:RNZ458764 RXV458198:RXV458764 SHR458198:SHR458764 SRN458198:SRN458764 TBJ458198:TBJ458764 TLF458198:TLF458764 TVB458198:TVB458764 UEX458198:UEX458764 UOT458198:UOT458764 UYP458198:UYP458764 VIL458198:VIL458764 VSH458198:VSH458764 WCD458198:WCD458764 WLZ458198:WLZ458764 WVV458198:WVV458764 L523735:L524301 JJ523734:JJ524300 TF523734:TF524300 ADB523734:ADB524300 AMX523734:AMX524300 AWT523734:AWT524300 BGP523734:BGP524300 BQL523734:BQL524300 CAH523734:CAH524300 CKD523734:CKD524300 CTZ523734:CTZ524300 DDV523734:DDV524300 DNR523734:DNR524300 DXN523734:DXN524300 EHJ523734:EHJ524300 ERF523734:ERF524300 FBB523734:FBB524300 FKX523734:FKX524300 FUT523734:FUT524300 GEP523734:GEP524300 GOL523734:GOL524300 GYH523734:GYH524300 HID523734:HID524300 HRZ523734:HRZ524300 IBV523734:IBV524300 ILR523734:ILR524300 IVN523734:IVN524300 JFJ523734:JFJ524300 JPF523734:JPF524300 JZB523734:JZB524300 KIX523734:KIX524300 KST523734:KST524300 LCP523734:LCP524300 LML523734:LML524300 LWH523734:LWH524300 MGD523734:MGD524300 MPZ523734:MPZ524300 MZV523734:MZV524300 NJR523734:NJR524300 NTN523734:NTN524300 ODJ523734:ODJ524300 ONF523734:ONF524300 OXB523734:OXB524300 PGX523734:PGX524300 PQT523734:PQT524300 QAP523734:QAP524300 QKL523734:QKL524300 QUH523734:QUH524300 RED523734:RED524300 RNZ523734:RNZ524300 RXV523734:RXV524300 SHR523734:SHR524300 SRN523734:SRN524300 TBJ523734:TBJ524300 TLF523734:TLF524300 TVB523734:TVB524300 UEX523734:UEX524300 UOT523734:UOT524300 UYP523734:UYP524300 VIL523734:VIL524300 VSH523734:VSH524300 WCD523734:WCD524300 WLZ523734:WLZ524300 WVV523734:WVV524300 L589271:L589837 JJ589270:JJ589836 TF589270:TF589836 ADB589270:ADB589836 AMX589270:AMX589836 AWT589270:AWT589836 BGP589270:BGP589836 BQL589270:BQL589836 CAH589270:CAH589836 CKD589270:CKD589836 CTZ589270:CTZ589836 DDV589270:DDV589836 DNR589270:DNR589836 DXN589270:DXN589836 EHJ589270:EHJ589836 ERF589270:ERF589836 FBB589270:FBB589836 FKX589270:FKX589836 FUT589270:FUT589836 GEP589270:GEP589836 GOL589270:GOL589836 GYH589270:GYH589836 HID589270:HID589836 HRZ589270:HRZ589836 IBV589270:IBV589836 ILR589270:ILR589836 IVN589270:IVN589836 JFJ589270:JFJ589836 JPF589270:JPF589836 JZB589270:JZB589836 KIX589270:KIX589836 KST589270:KST589836 LCP589270:LCP589836 LML589270:LML589836 LWH589270:LWH589836 MGD589270:MGD589836 MPZ589270:MPZ589836 MZV589270:MZV589836 NJR589270:NJR589836 NTN589270:NTN589836 ODJ589270:ODJ589836 ONF589270:ONF589836 OXB589270:OXB589836 PGX589270:PGX589836 PQT589270:PQT589836 QAP589270:QAP589836 QKL589270:QKL589836 QUH589270:QUH589836 RED589270:RED589836 RNZ589270:RNZ589836 RXV589270:RXV589836 SHR589270:SHR589836 SRN589270:SRN589836 TBJ589270:TBJ589836 TLF589270:TLF589836 TVB589270:TVB589836 UEX589270:UEX589836 UOT589270:UOT589836 UYP589270:UYP589836 VIL589270:VIL589836 VSH589270:VSH589836 WCD589270:WCD589836 WLZ589270:WLZ589836 WVV589270:WVV589836 L654807:L655373 JJ654806:JJ655372 TF654806:TF655372 ADB654806:ADB655372 AMX654806:AMX655372 AWT654806:AWT655372 BGP654806:BGP655372 BQL654806:BQL655372 CAH654806:CAH655372 CKD654806:CKD655372 CTZ654806:CTZ655372 DDV654806:DDV655372 DNR654806:DNR655372 DXN654806:DXN655372 EHJ654806:EHJ655372 ERF654806:ERF655372 FBB654806:FBB655372 FKX654806:FKX655372 FUT654806:FUT655372 GEP654806:GEP655372 GOL654806:GOL655372 GYH654806:GYH655372 HID654806:HID655372 HRZ654806:HRZ655372 IBV654806:IBV655372 ILR654806:ILR655372 IVN654806:IVN655372 JFJ654806:JFJ655372 JPF654806:JPF655372 JZB654806:JZB655372 KIX654806:KIX655372 KST654806:KST655372 LCP654806:LCP655372 LML654806:LML655372 LWH654806:LWH655372 MGD654806:MGD655372 MPZ654806:MPZ655372 MZV654806:MZV655372 NJR654806:NJR655372 NTN654806:NTN655372 ODJ654806:ODJ655372 ONF654806:ONF655372 OXB654806:OXB655372 PGX654806:PGX655372 PQT654806:PQT655372 QAP654806:QAP655372 QKL654806:QKL655372 QUH654806:QUH655372 RED654806:RED655372 RNZ654806:RNZ655372 RXV654806:RXV655372 SHR654806:SHR655372 SRN654806:SRN655372 TBJ654806:TBJ655372 TLF654806:TLF655372 TVB654806:TVB655372 UEX654806:UEX655372 UOT654806:UOT655372 UYP654806:UYP655372 VIL654806:VIL655372 VSH654806:VSH655372 WCD654806:WCD655372 WLZ654806:WLZ655372 WVV654806:WVV655372 L720343:L720909 JJ720342:JJ720908 TF720342:TF720908 ADB720342:ADB720908 AMX720342:AMX720908 AWT720342:AWT720908 BGP720342:BGP720908 BQL720342:BQL720908 CAH720342:CAH720908 CKD720342:CKD720908 CTZ720342:CTZ720908 DDV720342:DDV720908 DNR720342:DNR720908 DXN720342:DXN720908 EHJ720342:EHJ720908 ERF720342:ERF720908 FBB720342:FBB720908 FKX720342:FKX720908 FUT720342:FUT720908 GEP720342:GEP720908 GOL720342:GOL720908 GYH720342:GYH720908 HID720342:HID720908 HRZ720342:HRZ720908 IBV720342:IBV720908 ILR720342:ILR720908 IVN720342:IVN720908 JFJ720342:JFJ720908 JPF720342:JPF720908 JZB720342:JZB720908 KIX720342:KIX720908 KST720342:KST720908 LCP720342:LCP720908 LML720342:LML720908 LWH720342:LWH720908 MGD720342:MGD720908 MPZ720342:MPZ720908 MZV720342:MZV720908 NJR720342:NJR720908 NTN720342:NTN720908 ODJ720342:ODJ720908 ONF720342:ONF720908 OXB720342:OXB720908 PGX720342:PGX720908 PQT720342:PQT720908 QAP720342:QAP720908 QKL720342:QKL720908 QUH720342:QUH720908 RED720342:RED720908 RNZ720342:RNZ720908 RXV720342:RXV720908 SHR720342:SHR720908 SRN720342:SRN720908 TBJ720342:TBJ720908 TLF720342:TLF720908 TVB720342:TVB720908 UEX720342:UEX720908 UOT720342:UOT720908 UYP720342:UYP720908 VIL720342:VIL720908 VSH720342:VSH720908 WCD720342:WCD720908 WLZ720342:WLZ720908 WVV720342:WVV720908 L785879:L786445 JJ785878:JJ786444 TF785878:TF786444 ADB785878:ADB786444 AMX785878:AMX786444 AWT785878:AWT786444 BGP785878:BGP786444 BQL785878:BQL786444 CAH785878:CAH786444 CKD785878:CKD786444 CTZ785878:CTZ786444 DDV785878:DDV786444 DNR785878:DNR786444 DXN785878:DXN786444 EHJ785878:EHJ786444 ERF785878:ERF786444 FBB785878:FBB786444 FKX785878:FKX786444 FUT785878:FUT786444 GEP785878:GEP786444 GOL785878:GOL786444 GYH785878:GYH786444 HID785878:HID786444 HRZ785878:HRZ786444 IBV785878:IBV786444 ILR785878:ILR786444 IVN785878:IVN786444 JFJ785878:JFJ786444 JPF785878:JPF786444 JZB785878:JZB786444 KIX785878:KIX786444 KST785878:KST786444 LCP785878:LCP786444 LML785878:LML786444 LWH785878:LWH786444 MGD785878:MGD786444 MPZ785878:MPZ786444 MZV785878:MZV786444 NJR785878:NJR786444 NTN785878:NTN786444 ODJ785878:ODJ786444 ONF785878:ONF786444 OXB785878:OXB786444 PGX785878:PGX786444 PQT785878:PQT786444 QAP785878:QAP786444 QKL785878:QKL786444 QUH785878:QUH786444 RED785878:RED786444 RNZ785878:RNZ786444 RXV785878:RXV786444 SHR785878:SHR786444 SRN785878:SRN786444 TBJ785878:TBJ786444 TLF785878:TLF786444 TVB785878:TVB786444 UEX785878:UEX786444 UOT785878:UOT786444 UYP785878:UYP786444 VIL785878:VIL786444 VSH785878:VSH786444 WCD785878:WCD786444 WLZ785878:WLZ786444 WVV785878:WVV786444 L851415:L851981 JJ851414:JJ851980 TF851414:TF851980 ADB851414:ADB851980 AMX851414:AMX851980 AWT851414:AWT851980 BGP851414:BGP851980 BQL851414:BQL851980 CAH851414:CAH851980 CKD851414:CKD851980 CTZ851414:CTZ851980 DDV851414:DDV851980 DNR851414:DNR851980 DXN851414:DXN851980 EHJ851414:EHJ851980 ERF851414:ERF851980 FBB851414:FBB851980 FKX851414:FKX851980 FUT851414:FUT851980 GEP851414:GEP851980 GOL851414:GOL851980 GYH851414:GYH851980 HID851414:HID851980 HRZ851414:HRZ851980 IBV851414:IBV851980 ILR851414:ILR851980 IVN851414:IVN851980 JFJ851414:JFJ851980 JPF851414:JPF851980 JZB851414:JZB851980 KIX851414:KIX851980 KST851414:KST851980 LCP851414:LCP851980 LML851414:LML851980 LWH851414:LWH851980 MGD851414:MGD851980 MPZ851414:MPZ851980 MZV851414:MZV851980 NJR851414:NJR851980 NTN851414:NTN851980 ODJ851414:ODJ851980 ONF851414:ONF851980 OXB851414:OXB851980 PGX851414:PGX851980 PQT851414:PQT851980 QAP851414:QAP851980 QKL851414:QKL851980 QUH851414:QUH851980 RED851414:RED851980 RNZ851414:RNZ851980 RXV851414:RXV851980 SHR851414:SHR851980 SRN851414:SRN851980 TBJ851414:TBJ851980 TLF851414:TLF851980 TVB851414:TVB851980 UEX851414:UEX851980 UOT851414:UOT851980 UYP851414:UYP851980 VIL851414:VIL851980 VSH851414:VSH851980 WCD851414:WCD851980 WLZ851414:WLZ851980 WVV851414:WVV851980 L916951:L917517 JJ916950:JJ917516 TF916950:TF917516 ADB916950:ADB917516 AMX916950:AMX917516 AWT916950:AWT917516 BGP916950:BGP917516 BQL916950:BQL917516 CAH916950:CAH917516 CKD916950:CKD917516 CTZ916950:CTZ917516 DDV916950:DDV917516 DNR916950:DNR917516 DXN916950:DXN917516 EHJ916950:EHJ917516 ERF916950:ERF917516 FBB916950:FBB917516 FKX916950:FKX917516 FUT916950:FUT917516 GEP916950:GEP917516 GOL916950:GOL917516 GYH916950:GYH917516 HID916950:HID917516 HRZ916950:HRZ917516 IBV916950:IBV917516 ILR916950:ILR917516 IVN916950:IVN917516 JFJ916950:JFJ917516 JPF916950:JPF917516 JZB916950:JZB917516 KIX916950:KIX917516 KST916950:KST917516 LCP916950:LCP917516 LML916950:LML917516 LWH916950:LWH917516 MGD916950:MGD917516 MPZ916950:MPZ917516 MZV916950:MZV917516 NJR916950:NJR917516 NTN916950:NTN917516 ODJ916950:ODJ917516 ONF916950:ONF917516 OXB916950:OXB917516 PGX916950:PGX917516 PQT916950:PQT917516 QAP916950:QAP917516 QKL916950:QKL917516 QUH916950:QUH917516 RED916950:RED917516 RNZ916950:RNZ917516 RXV916950:RXV917516 SHR916950:SHR917516 SRN916950:SRN917516 TBJ916950:TBJ917516 TLF916950:TLF917516 TVB916950:TVB917516 UEX916950:UEX917516 UOT916950:UOT917516 UYP916950:UYP917516 VIL916950:VIL917516 VSH916950:VSH917516 WCD916950:WCD917516 WLZ916950:WLZ917516 WVV916950:WVV917516 L982487:L983053 JJ982486:JJ983052 TF982486:TF983052 ADB982486:ADB983052 AMX982486:AMX983052 AWT982486:AWT983052 BGP982486:BGP983052 BQL982486:BQL983052 CAH982486:CAH983052 CKD982486:CKD983052 CTZ982486:CTZ983052 DDV982486:DDV983052 DNR982486:DNR983052 DXN982486:DXN983052 EHJ982486:EHJ983052 ERF982486:ERF983052 FBB982486:FBB983052 FKX982486:FKX983052 FUT982486:FUT983052 GEP982486:GEP983052 GOL982486:GOL983052 GYH982486:GYH983052 HID982486:HID983052 HRZ982486:HRZ983052 IBV982486:IBV983052 ILR982486:ILR983052 IVN982486:IVN983052 JFJ982486:JFJ983052 JPF982486:JPF983052 JZB982486:JZB983052 KIX982486:KIX983052 KST982486:KST983052 LCP982486:LCP983052 LML982486:LML983052 LWH982486:LWH983052 MGD982486:MGD983052 MPZ982486:MPZ983052 MZV982486:MZV983052 NJR982486:NJR983052 NTN982486:NTN983052 ODJ982486:ODJ983052 ONF982486:ONF983052 OXB982486:OXB983052 PGX982486:PGX983052 PQT982486:PQT983052 QAP982486:QAP983052 QKL982486:QKL983052 QUH982486:QUH983052 RED982486:RED983052 RNZ982486:RNZ983052 RXV982486:RXV983052 SHR982486:SHR983052 SRN982486:SRN983052 TBJ982486:TBJ983052 TLF982486:TLF983052 TVB982486:TVB983052 UEX982486:UEX983052 UOT982486:UOT983052 UYP982486:UYP983052 VIL982486:VIL983052 VSH982486:VSH983052 WCD982486:WCD983052 WLZ982486:WLZ983052 WVV982486:WVV983052 L12:L111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J64983:J65549 JH64982:JH65548 TD64982:TD65548 ACZ64982:ACZ65548 AMV64982:AMV65548 AWR64982:AWR65548 BGN64982:BGN65548 BQJ64982:BQJ65548 CAF64982:CAF65548 CKB64982:CKB65548 CTX64982:CTX65548 DDT64982:DDT65548 DNP64982:DNP65548 DXL64982:DXL65548 EHH64982:EHH65548 ERD64982:ERD65548 FAZ64982:FAZ65548 FKV64982:FKV65548 FUR64982:FUR65548 GEN64982:GEN65548 GOJ64982:GOJ65548 GYF64982:GYF65548 HIB64982:HIB65548 HRX64982:HRX65548 IBT64982:IBT65548 ILP64982:ILP65548 IVL64982:IVL65548 JFH64982:JFH65548 JPD64982:JPD65548 JYZ64982:JYZ65548 KIV64982:KIV65548 KSR64982:KSR65548 LCN64982:LCN65548 LMJ64982:LMJ65548 LWF64982:LWF65548 MGB64982:MGB65548 MPX64982:MPX65548 MZT64982:MZT65548 NJP64982:NJP65548 NTL64982:NTL65548 ODH64982:ODH65548 OND64982:OND65548 OWZ64982:OWZ65548 PGV64982:PGV65548 PQR64982:PQR65548 QAN64982:QAN65548 QKJ64982:QKJ65548 QUF64982:QUF65548 REB64982:REB65548 RNX64982:RNX65548 RXT64982:RXT65548 SHP64982:SHP65548 SRL64982:SRL65548 TBH64982:TBH65548 TLD64982:TLD65548 TUZ64982:TUZ65548 UEV64982:UEV65548 UOR64982:UOR65548 UYN64982:UYN65548 VIJ64982:VIJ65548 VSF64982:VSF65548 WCB64982:WCB65548 WLX64982:WLX65548 WVT64982:WVT65548 J130519:J131085 JH130518:JH131084 TD130518:TD131084 ACZ130518:ACZ131084 AMV130518:AMV131084 AWR130518:AWR131084 BGN130518:BGN131084 BQJ130518:BQJ131084 CAF130518:CAF131084 CKB130518:CKB131084 CTX130518:CTX131084 DDT130518:DDT131084 DNP130518:DNP131084 DXL130518:DXL131084 EHH130518:EHH131084 ERD130518:ERD131084 FAZ130518:FAZ131084 FKV130518:FKV131084 FUR130518:FUR131084 GEN130518:GEN131084 GOJ130518:GOJ131084 GYF130518:GYF131084 HIB130518:HIB131084 HRX130518:HRX131084 IBT130518:IBT131084 ILP130518:ILP131084 IVL130518:IVL131084 JFH130518:JFH131084 JPD130518:JPD131084 JYZ130518:JYZ131084 KIV130518:KIV131084 KSR130518:KSR131084 LCN130518:LCN131084 LMJ130518:LMJ131084 LWF130518:LWF131084 MGB130518:MGB131084 MPX130518:MPX131084 MZT130518:MZT131084 NJP130518:NJP131084 NTL130518:NTL131084 ODH130518:ODH131084 OND130518:OND131084 OWZ130518:OWZ131084 PGV130518:PGV131084 PQR130518:PQR131084 QAN130518:QAN131084 QKJ130518:QKJ131084 QUF130518:QUF131084 REB130518:REB131084 RNX130518:RNX131084 RXT130518:RXT131084 SHP130518:SHP131084 SRL130518:SRL131084 TBH130518:TBH131084 TLD130518:TLD131084 TUZ130518:TUZ131084 UEV130518:UEV131084 UOR130518:UOR131084 UYN130518:UYN131084 VIJ130518:VIJ131084 VSF130518:VSF131084 WCB130518:WCB131084 WLX130518:WLX131084 WVT130518:WVT131084 J196055:J196621 JH196054:JH196620 TD196054:TD196620 ACZ196054:ACZ196620 AMV196054:AMV196620 AWR196054:AWR196620 BGN196054:BGN196620 BQJ196054:BQJ196620 CAF196054:CAF196620 CKB196054:CKB196620 CTX196054:CTX196620 DDT196054:DDT196620 DNP196054:DNP196620 DXL196054:DXL196620 EHH196054:EHH196620 ERD196054:ERD196620 FAZ196054:FAZ196620 FKV196054:FKV196620 FUR196054:FUR196620 GEN196054:GEN196620 GOJ196054:GOJ196620 GYF196054:GYF196620 HIB196054:HIB196620 HRX196054:HRX196620 IBT196054:IBT196620 ILP196054:ILP196620 IVL196054:IVL196620 JFH196054:JFH196620 JPD196054:JPD196620 JYZ196054:JYZ196620 KIV196054:KIV196620 KSR196054:KSR196620 LCN196054:LCN196620 LMJ196054:LMJ196620 LWF196054:LWF196620 MGB196054:MGB196620 MPX196054:MPX196620 MZT196054:MZT196620 NJP196054:NJP196620 NTL196054:NTL196620 ODH196054:ODH196620 OND196054:OND196620 OWZ196054:OWZ196620 PGV196054:PGV196620 PQR196054:PQR196620 QAN196054:QAN196620 QKJ196054:QKJ196620 QUF196054:QUF196620 REB196054:REB196620 RNX196054:RNX196620 RXT196054:RXT196620 SHP196054:SHP196620 SRL196054:SRL196620 TBH196054:TBH196620 TLD196054:TLD196620 TUZ196054:TUZ196620 UEV196054:UEV196620 UOR196054:UOR196620 UYN196054:UYN196620 VIJ196054:VIJ196620 VSF196054:VSF196620 WCB196054:WCB196620 WLX196054:WLX196620 WVT196054:WVT196620 J261591:J262157 JH261590:JH262156 TD261590:TD262156 ACZ261590:ACZ262156 AMV261590:AMV262156 AWR261590:AWR262156 BGN261590:BGN262156 BQJ261590:BQJ262156 CAF261590:CAF262156 CKB261590:CKB262156 CTX261590:CTX262156 DDT261590:DDT262156 DNP261590:DNP262156 DXL261590:DXL262156 EHH261590:EHH262156 ERD261590:ERD262156 FAZ261590:FAZ262156 FKV261590:FKV262156 FUR261590:FUR262156 GEN261590:GEN262156 GOJ261590:GOJ262156 GYF261590:GYF262156 HIB261590:HIB262156 HRX261590:HRX262156 IBT261590:IBT262156 ILP261590:ILP262156 IVL261590:IVL262156 JFH261590:JFH262156 JPD261590:JPD262156 JYZ261590:JYZ262156 KIV261590:KIV262156 KSR261590:KSR262156 LCN261590:LCN262156 LMJ261590:LMJ262156 LWF261590:LWF262156 MGB261590:MGB262156 MPX261590:MPX262156 MZT261590:MZT262156 NJP261590:NJP262156 NTL261590:NTL262156 ODH261590:ODH262156 OND261590:OND262156 OWZ261590:OWZ262156 PGV261590:PGV262156 PQR261590:PQR262156 QAN261590:QAN262156 QKJ261590:QKJ262156 QUF261590:QUF262156 REB261590:REB262156 RNX261590:RNX262156 RXT261590:RXT262156 SHP261590:SHP262156 SRL261590:SRL262156 TBH261590:TBH262156 TLD261590:TLD262156 TUZ261590:TUZ262156 UEV261590:UEV262156 UOR261590:UOR262156 UYN261590:UYN262156 VIJ261590:VIJ262156 VSF261590:VSF262156 WCB261590:WCB262156 WLX261590:WLX262156 WVT261590:WVT262156 J327127:J327693 JH327126:JH327692 TD327126:TD327692 ACZ327126:ACZ327692 AMV327126:AMV327692 AWR327126:AWR327692 BGN327126:BGN327692 BQJ327126:BQJ327692 CAF327126:CAF327692 CKB327126:CKB327692 CTX327126:CTX327692 DDT327126:DDT327692 DNP327126:DNP327692 DXL327126:DXL327692 EHH327126:EHH327692 ERD327126:ERD327692 FAZ327126:FAZ327692 FKV327126:FKV327692 FUR327126:FUR327692 GEN327126:GEN327692 GOJ327126:GOJ327692 GYF327126:GYF327692 HIB327126:HIB327692 HRX327126:HRX327692 IBT327126:IBT327692 ILP327126:ILP327692 IVL327126:IVL327692 JFH327126:JFH327692 JPD327126:JPD327692 JYZ327126:JYZ327692 KIV327126:KIV327692 KSR327126:KSR327692 LCN327126:LCN327692 LMJ327126:LMJ327692 LWF327126:LWF327692 MGB327126:MGB327692 MPX327126:MPX327692 MZT327126:MZT327692 NJP327126:NJP327692 NTL327126:NTL327692 ODH327126:ODH327692 OND327126:OND327692 OWZ327126:OWZ327692 PGV327126:PGV327692 PQR327126:PQR327692 QAN327126:QAN327692 QKJ327126:QKJ327692 QUF327126:QUF327692 REB327126:REB327692 RNX327126:RNX327692 RXT327126:RXT327692 SHP327126:SHP327692 SRL327126:SRL327692 TBH327126:TBH327692 TLD327126:TLD327692 TUZ327126:TUZ327692 UEV327126:UEV327692 UOR327126:UOR327692 UYN327126:UYN327692 VIJ327126:VIJ327692 VSF327126:VSF327692 WCB327126:WCB327692 WLX327126:WLX327692 WVT327126:WVT327692 J392663:J393229 JH392662:JH393228 TD392662:TD393228 ACZ392662:ACZ393228 AMV392662:AMV393228 AWR392662:AWR393228 BGN392662:BGN393228 BQJ392662:BQJ393228 CAF392662:CAF393228 CKB392662:CKB393228 CTX392662:CTX393228 DDT392662:DDT393228 DNP392662:DNP393228 DXL392662:DXL393228 EHH392662:EHH393228 ERD392662:ERD393228 FAZ392662:FAZ393228 FKV392662:FKV393228 FUR392662:FUR393228 GEN392662:GEN393228 GOJ392662:GOJ393228 GYF392662:GYF393228 HIB392662:HIB393228 HRX392662:HRX393228 IBT392662:IBT393228 ILP392662:ILP393228 IVL392662:IVL393228 JFH392662:JFH393228 JPD392662:JPD393228 JYZ392662:JYZ393228 KIV392662:KIV393228 KSR392662:KSR393228 LCN392662:LCN393228 LMJ392662:LMJ393228 LWF392662:LWF393228 MGB392662:MGB393228 MPX392662:MPX393228 MZT392662:MZT393228 NJP392662:NJP393228 NTL392662:NTL393228 ODH392662:ODH393228 OND392662:OND393228 OWZ392662:OWZ393228 PGV392662:PGV393228 PQR392662:PQR393228 QAN392662:QAN393228 QKJ392662:QKJ393228 QUF392662:QUF393228 REB392662:REB393228 RNX392662:RNX393228 RXT392662:RXT393228 SHP392662:SHP393228 SRL392662:SRL393228 TBH392662:TBH393228 TLD392662:TLD393228 TUZ392662:TUZ393228 UEV392662:UEV393228 UOR392662:UOR393228 UYN392662:UYN393228 VIJ392662:VIJ393228 VSF392662:VSF393228 WCB392662:WCB393228 WLX392662:WLX393228 WVT392662:WVT393228 J458199:J458765 JH458198:JH458764 TD458198:TD458764 ACZ458198:ACZ458764 AMV458198:AMV458764 AWR458198:AWR458764 BGN458198:BGN458764 BQJ458198:BQJ458764 CAF458198:CAF458764 CKB458198:CKB458764 CTX458198:CTX458764 DDT458198:DDT458764 DNP458198:DNP458764 DXL458198:DXL458764 EHH458198:EHH458764 ERD458198:ERD458764 FAZ458198:FAZ458764 FKV458198:FKV458764 FUR458198:FUR458764 GEN458198:GEN458764 GOJ458198:GOJ458764 GYF458198:GYF458764 HIB458198:HIB458764 HRX458198:HRX458764 IBT458198:IBT458764 ILP458198:ILP458764 IVL458198:IVL458764 JFH458198:JFH458764 JPD458198:JPD458764 JYZ458198:JYZ458764 KIV458198:KIV458764 KSR458198:KSR458764 LCN458198:LCN458764 LMJ458198:LMJ458764 LWF458198:LWF458764 MGB458198:MGB458764 MPX458198:MPX458764 MZT458198:MZT458764 NJP458198:NJP458764 NTL458198:NTL458764 ODH458198:ODH458764 OND458198:OND458764 OWZ458198:OWZ458764 PGV458198:PGV458764 PQR458198:PQR458764 QAN458198:QAN458764 QKJ458198:QKJ458764 QUF458198:QUF458764 REB458198:REB458764 RNX458198:RNX458764 RXT458198:RXT458764 SHP458198:SHP458764 SRL458198:SRL458764 TBH458198:TBH458764 TLD458198:TLD458764 TUZ458198:TUZ458764 UEV458198:UEV458764 UOR458198:UOR458764 UYN458198:UYN458764 VIJ458198:VIJ458764 VSF458198:VSF458764 WCB458198:WCB458764 WLX458198:WLX458764 WVT458198:WVT458764 J523735:J524301 JH523734:JH524300 TD523734:TD524300 ACZ523734:ACZ524300 AMV523734:AMV524300 AWR523734:AWR524300 BGN523734:BGN524300 BQJ523734:BQJ524300 CAF523734:CAF524300 CKB523734:CKB524300 CTX523734:CTX524300 DDT523734:DDT524300 DNP523734:DNP524300 DXL523734:DXL524300 EHH523734:EHH524300 ERD523734:ERD524300 FAZ523734:FAZ524300 FKV523734:FKV524300 FUR523734:FUR524300 GEN523734:GEN524300 GOJ523734:GOJ524300 GYF523734:GYF524300 HIB523734:HIB524300 HRX523734:HRX524300 IBT523734:IBT524300 ILP523734:ILP524300 IVL523734:IVL524300 JFH523734:JFH524300 JPD523734:JPD524300 JYZ523734:JYZ524300 KIV523734:KIV524300 KSR523734:KSR524300 LCN523734:LCN524300 LMJ523734:LMJ524300 LWF523734:LWF524300 MGB523734:MGB524300 MPX523734:MPX524300 MZT523734:MZT524300 NJP523734:NJP524300 NTL523734:NTL524300 ODH523734:ODH524300 OND523734:OND524300 OWZ523734:OWZ524300 PGV523734:PGV524300 PQR523734:PQR524300 QAN523734:QAN524300 QKJ523734:QKJ524300 QUF523734:QUF524300 REB523734:REB524300 RNX523734:RNX524300 RXT523734:RXT524300 SHP523734:SHP524300 SRL523734:SRL524300 TBH523734:TBH524300 TLD523734:TLD524300 TUZ523734:TUZ524300 UEV523734:UEV524300 UOR523734:UOR524300 UYN523734:UYN524300 VIJ523734:VIJ524300 VSF523734:VSF524300 WCB523734:WCB524300 WLX523734:WLX524300 WVT523734:WVT524300 J589271:J589837 JH589270:JH589836 TD589270:TD589836 ACZ589270:ACZ589836 AMV589270:AMV589836 AWR589270:AWR589836 BGN589270:BGN589836 BQJ589270:BQJ589836 CAF589270:CAF589836 CKB589270:CKB589836 CTX589270:CTX589836 DDT589270:DDT589836 DNP589270:DNP589836 DXL589270:DXL589836 EHH589270:EHH589836 ERD589270:ERD589836 FAZ589270:FAZ589836 FKV589270:FKV589836 FUR589270:FUR589836 GEN589270:GEN589836 GOJ589270:GOJ589836 GYF589270:GYF589836 HIB589270:HIB589836 HRX589270:HRX589836 IBT589270:IBT589836 ILP589270:ILP589836 IVL589270:IVL589836 JFH589270:JFH589836 JPD589270:JPD589836 JYZ589270:JYZ589836 KIV589270:KIV589836 KSR589270:KSR589836 LCN589270:LCN589836 LMJ589270:LMJ589836 LWF589270:LWF589836 MGB589270:MGB589836 MPX589270:MPX589836 MZT589270:MZT589836 NJP589270:NJP589836 NTL589270:NTL589836 ODH589270:ODH589836 OND589270:OND589836 OWZ589270:OWZ589836 PGV589270:PGV589836 PQR589270:PQR589836 QAN589270:QAN589836 QKJ589270:QKJ589836 QUF589270:QUF589836 REB589270:REB589836 RNX589270:RNX589836 RXT589270:RXT589836 SHP589270:SHP589836 SRL589270:SRL589836 TBH589270:TBH589836 TLD589270:TLD589836 TUZ589270:TUZ589836 UEV589270:UEV589836 UOR589270:UOR589836 UYN589270:UYN589836 VIJ589270:VIJ589836 VSF589270:VSF589836 WCB589270:WCB589836 WLX589270:WLX589836 WVT589270:WVT589836 J654807:J655373 JH654806:JH655372 TD654806:TD655372 ACZ654806:ACZ655372 AMV654806:AMV655372 AWR654806:AWR655372 BGN654806:BGN655372 BQJ654806:BQJ655372 CAF654806:CAF655372 CKB654806:CKB655372 CTX654806:CTX655372 DDT654806:DDT655372 DNP654806:DNP655372 DXL654806:DXL655372 EHH654806:EHH655372 ERD654806:ERD655372 FAZ654806:FAZ655372 FKV654806:FKV655372 FUR654806:FUR655372 GEN654806:GEN655372 GOJ654806:GOJ655372 GYF654806:GYF655372 HIB654806:HIB655372 HRX654806:HRX655372 IBT654806:IBT655372 ILP654806:ILP655372 IVL654806:IVL655372 JFH654806:JFH655372 JPD654806:JPD655372 JYZ654806:JYZ655372 KIV654806:KIV655372 KSR654806:KSR655372 LCN654806:LCN655372 LMJ654806:LMJ655372 LWF654806:LWF655372 MGB654806:MGB655372 MPX654806:MPX655372 MZT654806:MZT655372 NJP654806:NJP655372 NTL654806:NTL655372 ODH654806:ODH655372 OND654806:OND655372 OWZ654806:OWZ655372 PGV654806:PGV655372 PQR654806:PQR655372 QAN654806:QAN655372 QKJ654806:QKJ655372 QUF654806:QUF655372 REB654806:REB655372 RNX654806:RNX655372 RXT654806:RXT655372 SHP654806:SHP655372 SRL654806:SRL655372 TBH654806:TBH655372 TLD654806:TLD655372 TUZ654806:TUZ655372 UEV654806:UEV655372 UOR654806:UOR655372 UYN654806:UYN655372 VIJ654806:VIJ655372 VSF654806:VSF655372 WCB654806:WCB655372 WLX654806:WLX655372 WVT654806:WVT655372 J720343:J720909 JH720342:JH720908 TD720342:TD720908 ACZ720342:ACZ720908 AMV720342:AMV720908 AWR720342:AWR720908 BGN720342:BGN720908 BQJ720342:BQJ720908 CAF720342:CAF720908 CKB720342:CKB720908 CTX720342:CTX720908 DDT720342:DDT720908 DNP720342:DNP720908 DXL720342:DXL720908 EHH720342:EHH720908 ERD720342:ERD720908 FAZ720342:FAZ720908 FKV720342:FKV720908 FUR720342:FUR720908 GEN720342:GEN720908 GOJ720342:GOJ720908 GYF720342:GYF720908 HIB720342:HIB720908 HRX720342:HRX720908 IBT720342:IBT720908 ILP720342:ILP720908 IVL720342:IVL720908 JFH720342:JFH720908 JPD720342:JPD720908 JYZ720342:JYZ720908 KIV720342:KIV720908 KSR720342:KSR720908 LCN720342:LCN720908 LMJ720342:LMJ720908 LWF720342:LWF720908 MGB720342:MGB720908 MPX720342:MPX720908 MZT720342:MZT720908 NJP720342:NJP720908 NTL720342:NTL720908 ODH720342:ODH720908 OND720342:OND720908 OWZ720342:OWZ720908 PGV720342:PGV720908 PQR720342:PQR720908 QAN720342:QAN720908 QKJ720342:QKJ720908 QUF720342:QUF720908 REB720342:REB720908 RNX720342:RNX720908 RXT720342:RXT720908 SHP720342:SHP720908 SRL720342:SRL720908 TBH720342:TBH720908 TLD720342:TLD720908 TUZ720342:TUZ720908 UEV720342:UEV720908 UOR720342:UOR720908 UYN720342:UYN720908 VIJ720342:VIJ720908 VSF720342:VSF720908 WCB720342:WCB720908 WLX720342:WLX720908 WVT720342:WVT720908 J785879:J786445 JH785878:JH786444 TD785878:TD786444 ACZ785878:ACZ786444 AMV785878:AMV786444 AWR785878:AWR786444 BGN785878:BGN786444 BQJ785878:BQJ786444 CAF785878:CAF786444 CKB785878:CKB786444 CTX785878:CTX786444 DDT785878:DDT786444 DNP785878:DNP786444 DXL785878:DXL786444 EHH785878:EHH786444 ERD785878:ERD786444 FAZ785878:FAZ786444 FKV785878:FKV786444 FUR785878:FUR786444 GEN785878:GEN786444 GOJ785878:GOJ786444 GYF785878:GYF786444 HIB785878:HIB786444 HRX785878:HRX786444 IBT785878:IBT786444 ILP785878:ILP786444 IVL785878:IVL786444 JFH785878:JFH786444 JPD785878:JPD786444 JYZ785878:JYZ786444 KIV785878:KIV786444 KSR785878:KSR786444 LCN785878:LCN786444 LMJ785878:LMJ786444 LWF785878:LWF786444 MGB785878:MGB786444 MPX785878:MPX786444 MZT785878:MZT786444 NJP785878:NJP786444 NTL785878:NTL786444 ODH785878:ODH786444 OND785878:OND786444 OWZ785878:OWZ786444 PGV785878:PGV786444 PQR785878:PQR786444 QAN785878:QAN786444 QKJ785878:QKJ786444 QUF785878:QUF786444 REB785878:REB786444 RNX785878:RNX786444 RXT785878:RXT786444 SHP785878:SHP786444 SRL785878:SRL786444 TBH785878:TBH786444 TLD785878:TLD786444 TUZ785878:TUZ786444 UEV785878:UEV786444 UOR785878:UOR786444 UYN785878:UYN786444 VIJ785878:VIJ786444 VSF785878:VSF786444 WCB785878:WCB786444 WLX785878:WLX786444 WVT785878:WVT786444 J851415:J851981 JH851414:JH851980 TD851414:TD851980 ACZ851414:ACZ851980 AMV851414:AMV851980 AWR851414:AWR851980 BGN851414:BGN851980 BQJ851414:BQJ851980 CAF851414:CAF851980 CKB851414:CKB851980 CTX851414:CTX851980 DDT851414:DDT851980 DNP851414:DNP851980 DXL851414:DXL851980 EHH851414:EHH851980 ERD851414:ERD851980 FAZ851414:FAZ851980 FKV851414:FKV851980 FUR851414:FUR851980 GEN851414:GEN851980 GOJ851414:GOJ851980 GYF851414:GYF851980 HIB851414:HIB851980 HRX851414:HRX851980 IBT851414:IBT851980 ILP851414:ILP851980 IVL851414:IVL851980 JFH851414:JFH851980 JPD851414:JPD851980 JYZ851414:JYZ851980 KIV851414:KIV851980 KSR851414:KSR851980 LCN851414:LCN851980 LMJ851414:LMJ851980 LWF851414:LWF851980 MGB851414:MGB851980 MPX851414:MPX851980 MZT851414:MZT851980 NJP851414:NJP851980 NTL851414:NTL851980 ODH851414:ODH851980 OND851414:OND851980 OWZ851414:OWZ851980 PGV851414:PGV851980 PQR851414:PQR851980 QAN851414:QAN851980 QKJ851414:QKJ851980 QUF851414:QUF851980 REB851414:REB851980 RNX851414:RNX851980 RXT851414:RXT851980 SHP851414:SHP851980 SRL851414:SRL851980 TBH851414:TBH851980 TLD851414:TLD851980 TUZ851414:TUZ851980 UEV851414:UEV851980 UOR851414:UOR851980 UYN851414:UYN851980 VIJ851414:VIJ851980 VSF851414:VSF851980 WCB851414:WCB851980 WLX851414:WLX851980 WVT851414:WVT851980 J916951:J917517 JH916950:JH917516 TD916950:TD917516 ACZ916950:ACZ917516 AMV916950:AMV917516 AWR916950:AWR917516 BGN916950:BGN917516 BQJ916950:BQJ917516 CAF916950:CAF917516 CKB916950:CKB917516 CTX916950:CTX917516 DDT916950:DDT917516 DNP916950:DNP917516 DXL916950:DXL917516 EHH916950:EHH917516 ERD916950:ERD917516 FAZ916950:FAZ917516 FKV916950:FKV917516 FUR916950:FUR917516 GEN916950:GEN917516 GOJ916950:GOJ917516 GYF916950:GYF917516 HIB916950:HIB917516 HRX916950:HRX917516 IBT916950:IBT917516 ILP916950:ILP917516 IVL916950:IVL917516 JFH916950:JFH917516 JPD916950:JPD917516 JYZ916950:JYZ917516 KIV916950:KIV917516 KSR916950:KSR917516 LCN916950:LCN917516 LMJ916950:LMJ917516 LWF916950:LWF917516 MGB916950:MGB917516 MPX916950:MPX917516 MZT916950:MZT917516 NJP916950:NJP917516 NTL916950:NTL917516 ODH916950:ODH917516 OND916950:OND917516 OWZ916950:OWZ917516 PGV916950:PGV917516 PQR916950:PQR917516 QAN916950:QAN917516 QKJ916950:QKJ917516 QUF916950:QUF917516 REB916950:REB917516 RNX916950:RNX917516 RXT916950:RXT917516 SHP916950:SHP917516 SRL916950:SRL917516 TBH916950:TBH917516 TLD916950:TLD917516 TUZ916950:TUZ917516 UEV916950:UEV917516 UOR916950:UOR917516 UYN916950:UYN917516 VIJ916950:VIJ917516 VSF916950:VSF917516 WCB916950:WCB917516 WLX916950:WLX917516 WVT916950:WVT917516 J982487:J983053 JH982486:JH983052 TD982486:TD983052 ACZ982486:ACZ983052 AMV982486:AMV983052 AWR982486:AWR983052 BGN982486:BGN983052 BQJ982486:BQJ983052 CAF982486:CAF983052 CKB982486:CKB983052 CTX982486:CTX983052 DDT982486:DDT983052 DNP982486:DNP983052 DXL982486:DXL983052 EHH982486:EHH983052 ERD982486:ERD983052 FAZ982486:FAZ983052 FKV982486:FKV983052 FUR982486:FUR983052 GEN982486:GEN983052 GOJ982486:GOJ983052 GYF982486:GYF983052 HIB982486:HIB983052 HRX982486:HRX983052 IBT982486:IBT983052 ILP982486:ILP983052 IVL982486:IVL983052 JFH982486:JFH983052 JPD982486:JPD983052 JYZ982486:JYZ983052 KIV982486:KIV983052 KSR982486:KSR983052 LCN982486:LCN983052 LMJ982486:LMJ983052 LWF982486:LWF983052 MGB982486:MGB983052 MPX982486:MPX983052 MZT982486:MZT983052 NJP982486:NJP983052 NTL982486:NTL983052 ODH982486:ODH983052 OND982486:OND983052 OWZ982486:OWZ983052 PGV982486:PGV983052 PQR982486:PQR983052 QAN982486:QAN983052 QKJ982486:QKJ983052 QUF982486:QUF983052 REB982486:REB983052 RNX982486:RNX983052 RXT982486:RXT983052 SHP982486:SHP983052 SRL982486:SRL983052 TBH982486:TBH983052 TLD982486:TLD983052 TUZ982486:TUZ983052 UEV982486:UEV983052 UOR982486:UOR983052 UYN982486:UYN983052 VIJ982486:VIJ983052 VSF982486:VSF983052 WCB982486:WCB983052 WLX982486:WLX983052 WVT982486:WVT983052 WVR982486:WVR98305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H64983:H65549 JF64982:JF65548 TB64982:TB65548 ACX64982:ACX65548 AMT64982:AMT65548 AWP64982:AWP65548 BGL64982:BGL65548 BQH64982:BQH65548 CAD64982:CAD65548 CJZ64982:CJZ65548 CTV64982:CTV65548 DDR64982:DDR65548 DNN64982:DNN65548 DXJ64982:DXJ65548 EHF64982:EHF65548 ERB64982:ERB65548 FAX64982:FAX65548 FKT64982:FKT65548 FUP64982:FUP65548 GEL64982:GEL65548 GOH64982:GOH65548 GYD64982:GYD65548 HHZ64982:HHZ65548 HRV64982:HRV65548 IBR64982:IBR65548 ILN64982:ILN65548 IVJ64982:IVJ65548 JFF64982:JFF65548 JPB64982:JPB65548 JYX64982:JYX65548 KIT64982:KIT65548 KSP64982:KSP65548 LCL64982:LCL65548 LMH64982:LMH65548 LWD64982:LWD65548 MFZ64982:MFZ65548 MPV64982:MPV65548 MZR64982:MZR65548 NJN64982:NJN65548 NTJ64982:NTJ65548 ODF64982:ODF65548 ONB64982:ONB65548 OWX64982:OWX65548 PGT64982:PGT65548 PQP64982:PQP65548 QAL64982:QAL65548 QKH64982:QKH65548 QUD64982:QUD65548 RDZ64982:RDZ65548 RNV64982:RNV65548 RXR64982:RXR65548 SHN64982:SHN65548 SRJ64982:SRJ65548 TBF64982:TBF65548 TLB64982:TLB65548 TUX64982:TUX65548 UET64982:UET65548 UOP64982:UOP65548 UYL64982:UYL65548 VIH64982:VIH65548 VSD64982:VSD65548 WBZ64982:WBZ65548 WLV64982:WLV65548 WVR64982:WVR65548 H130519:H131085 JF130518:JF131084 TB130518:TB131084 ACX130518:ACX131084 AMT130518:AMT131084 AWP130518:AWP131084 BGL130518:BGL131084 BQH130518:BQH131084 CAD130518:CAD131084 CJZ130518:CJZ131084 CTV130518:CTV131084 DDR130518:DDR131084 DNN130518:DNN131084 DXJ130518:DXJ131084 EHF130518:EHF131084 ERB130518:ERB131084 FAX130518:FAX131084 FKT130518:FKT131084 FUP130518:FUP131084 GEL130518:GEL131084 GOH130518:GOH131084 GYD130518:GYD131084 HHZ130518:HHZ131084 HRV130518:HRV131084 IBR130518:IBR131084 ILN130518:ILN131084 IVJ130518:IVJ131084 JFF130518:JFF131084 JPB130518:JPB131084 JYX130518:JYX131084 KIT130518:KIT131084 KSP130518:KSP131084 LCL130518:LCL131084 LMH130518:LMH131084 LWD130518:LWD131084 MFZ130518:MFZ131084 MPV130518:MPV131084 MZR130518:MZR131084 NJN130518:NJN131084 NTJ130518:NTJ131084 ODF130518:ODF131084 ONB130518:ONB131084 OWX130518:OWX131084 PGT130518:PGT131084 PQP130518:PQP131084 QAL130518:QAL131084 QKH130518:QKH131084 QUD130518:QUD131084 RDZ130518:RDZ131084 RNV130518:RNV131084 RXR130518:RXR131084 SHN130518:SHN131084 SRJ130518:SRJ131084 TBF130518:TBF131084 TLB130518:TLB131084 TUX130518:TUX131084 UET130518:UET131084 UOP130518:UOP131084 UYL130518:UYL131084 VIH130518:VIH131084 VSD130518:VSD131084 WBZ130518:WBZ131084 WLV130518:WLV131084 WVR130518:WVR131084 H196055:H196621 JF196054:JF196620 TB196054:TB196620 ACX196054:ACX196620 AMT196054:AMT196620 AWP196054:AWP196620 BGL196054:BGL196620 BQH196054:BQH196620 CAD196054:CAD196620 CJZ196054:CJZ196620 CTV196054:CTV196620 DDR196054:DDR196620 DNN196054:DNN196620 DXJ196054:DXJ196620 EHF196054:EHF196620 ERB196054:ERB196620 FAX196054:FAX196620 FKT196054:FKT196620 FUP196054:FUP196620 GEL196054:GEL196620 GOH196054:GOH196620 GYD196054:GYD196620 HHZ196054:HHZ196620 HRV196054:HRV196620 IBR196054:IBR196620 ILN196054:ILN196620 IVJ196054:IVJ196620 JFF196054:JFF196620 JPB196054:JPB196620 JYX196054:JYX196620 KIT196054:KIT196620 KSP196054:KSP196620 LCL196054:LCL196620 LMH196054:LMH196620 LWD196054:LWD196620 MFZ196054:MFZ196620 MPV196054:MPV196620 MZR196054:MZR196620 NJN196054:NJN196620 NTJ196054:NTJ196620 ODF196054:ODF196620 ONB196054:ONB196620 OWX196054:OWX196620 PGT196054:PGT196620 PQP196054:PQP196620 QAL196054:QAL196620 QKH196054:QKH196620 QUD196054:QUD196620 RDZ196054:RDZ196620 RNV196054:RNV196620 RXR196054:RXR196620 SHN196054:SHN196620 SRJ196054:SRJ196620 TBF196054:TBF196620 TLB196054:TLB196620 TUX196054:TUX196620 UET196054:UET196620 UOP196054:UOP196620 UYL196054:UYL196620 VIH196054:VIH196620 VSD196054:VSD196620 WBZ196054:WBZ196620 WLV196054:WLV196620 WVR196054:WVR196620 H261591:H262157 JF261590:JF262156 TB261590:TB262156 ACX261590:ACX262156 AMT261590:AMT262156 AWP261590:AWP262156 BGL261590:BGL262156 BQH261590:BQH262156 CAD261590:CAD262156 CJZ261590:CJZ262156 CTV261590:CTV262156 DDR261590:DDR262156 DNN261590:DNN262156 DXJ261590:DXJ262156 EHF261590:EHF262156 ERB261590:ERB262156 FAX261590:FAX262156 FKT261590:FKT262156 FUP261590:FUP262156 GEL261590:GEL262156 GOH261590:GOH262156 GYD261590:GYD262156 HHZ261590:HHZ262156 HRV261590:HRV262156 IBR261590:IBR262156 ILN261590:ILN262156 IVJ261590:IVJ262156 JFF261590:JFF262156 JPB261590:JPB262156 JYX261590:JYX262156 KIT261590:KIT262156 KSP261590:KSP262156 LCL261590:LCL262156 LMH261590:LMH262156 LWD261590:LWD262156 MFZ261590:MFZ262156 MPV261590:MPV262156 MZR261590:MZR262156 NJN261590:NJN262156 NTJ261590:NTJ262156 ODF261590:ODF262156 ONB261590:ONB262156 OWX261590:OWX262156 PGT261590:PGT262156 PQP261590:PQP262156 QAL261590:QAL262156 QKH261590:QKH262156 QUD261590:QUD262156 RDZ261590:RDZ262156 RNV261590:RNV262156 RXR261590:RXR262156 SHN261590:SHN262156 SRJ261590:SRJ262156 TBF261590:TBF262156 TLB261590:TLB262156 TUX261590:TUX262156 UET261590:UET262156 UOP261590:UOP262156 UYL261590:UYL262156 VIH261590:VIH262156 VSD261590:VSD262156 WBZ261590:WBZ262156 WLV261590:WLV262156 WVR261590:WVR262156 H327127:H327693 JF327126:JF327692 TB327126:TB327692 ACX327126:ACX327692 AMT327126:AMT327692 AWP327126:AWP327692 BGL327126:BGL327692 BQH327126:BQH327692 CAD327126:CAD327692 CJZ327126:CJZ327692 CTV327126:CTV327692 DDR327126:DDR327692 DNN327126:DNN327692 DXJ327126:DXJ327692 EHF327126:EHF327692 ERB327126:ERB327692 FAX327126:FAX327692 FKT327126:FKT327692 FUP327126:FUP327692 GEL327126:GEL327692 GOH327126:GOH327692 GYD327126:GYD327692 HHZ327126:HHZ327692 HRV327126:HRV327692 IBR327126:IBR327692 ILN327126:ILN327692 IVJ327126:IVJ327692 JFF327126:JFF327692 JPB327126:JPB327692 JYX327126:JYX327692 KIT327126:KIT327692 KSP327126:KSP327692 LCL327126:LCL327692 LMH327126:LMH327692 LWD327126:LWD327692 MFZ327126:MFZ327692 MPV327126:MPV327692 MZR327126:MZR327692 NJN327126:NJN327692 NTJ327126:NTJ327692 ODF327126:ODF327692 ONB327126:ONB327692 OWX327126:OWX327692 PGT327126:PGT327692 PQP327126:PQP327692 QAL327126:QAL327692 QKH327126:QKH327692 QUD327126:QUD327692 RDZ327126:RDZ327692 RNV327126:RNV327692 RXR327126:RXR327692 SHN327126:SHN327692 SRJ327126:SRJ327692 TBF327126:TBF327692 TLB327126:TLB327692 TUX327126:TUX327692 UET327126:UET327692 UOP327126:UOP327692 UYL327126:UYL327692 VIH327126:VIH327692 VSD327126:VSD327692 WBZ327126:WBZ327692 WLV327126:WLV327692 WVR327126:WVR327692 H392663:H393229 JF392662:JF393228 TB392662:TB393228 ACX392662:ACX393228 AMT392662:AMT393228 AWP392662:AWP393228 BGL392662:BGL393228 BQH392662:BQH393228 CAD392662:CAD393228 CJZ392662:CJZ393228 CTV392662:CTV393228 DDR392662:DDR393228 DNN392662:DNN393228 DXJ392662:DXJ393228 EHF392662:EHF393228 ERB392662:ERB393228 FAX392662:FAX393228 FKT392662:FKT393228 FUP392662:FUP393228 GEL392662:GEL393228 GOH392662:GOH393228 GYD392662:GYD393228 HHZ392662:HHZ393228 HRV392662:HRV393228 IBR392662:IBR393228 ILN392662:ILN393228 IVJ392662:IVJ393228 JFF392662:JFF393228 JPB392662:JPB393228 JYX392662:JYX393228 KIT392662:KIT393228 KSP392662:KSP393228 LCL392662:LCL393228 LMH392662:LMH393228 LWD392662:LWD393228 MFZ392662:MFZ393228 MPV392662:MPV393228 MZR392662:MZR393228 NJN392662:NJN393228 NTJ392662:NTJ393228 ODF392662:ODF393228 ONB392662:ONB393228 OWX392662:OWX393228 PGT392662:PGT393228 PQP392662:PQP393228 QAL392662:QAL393228 QKH392662:QKH393228 QUD392662:QUD393228 RDZ392662:RDZ393228 RNV392662:RNV393228 RXR392662:RXR393228 SHN392662:SHN393228 SRJ392662:SRJ393228 TBF392662:TBF393228 TLB392662:TLB393228 TUX392662:TUX393228 UET392662:UET393228 UOP392662:UOP393228 UYL392662:UYL393228 VIH392662:VIH393228 VSD392662:VSD393228 WBZ392662:WBZ393228 WLV392662:WLV393228 WVR392662:WVR393228 H458199:H458765 JF458198:JF458764 TB458198:TB458764 ACX458198:ACX458764 AMT458198:AMT458764 AWP458198:AWP458764 BGL458198:BGL458764 BQH458198:BQH458764 CAD458198:CAD458764 CJZ458198:CJZ458764 CTV458198:CTV458764 DDR458198:DDR458764 DNN458198:DNN458764 DXJ458198:DXJ458764 EHF458198:EHF458764 ERB458198:ERB458764 FAX458198:FAX458764 FKT458198:FKT458764 FUP458198:FUP458764 GEL458198:GEL458764 GOH458198:GOH458764 GYD458198:GYD458764 HHZ458198:HHZ458764 HRV458198:HRV458764 IBR458198:IBR458764 ILN458198:ILN458764 IVJ458198:IVJ458764 JFF458198:JFF458764 JPB458198:JPB458764 JYX458198:JYX458764 KIT458198:KIT458764 KSP458198:KSP458764 LCL458198:LCL458764 LMH458198:LMH458764 LWD458198:LWD458764 MFZ458198:MFZ458764 MPV458198:MPV458764 MZR458198:MZR458764 NJN458198:NJN458764 NTJ458198:NTJ458764 ODF458198:ODF458764 ONB458198:ONB458764 OWX458198:OWX458764 PGT458198:PGT458764 PQP458198:PQP458764 QAL458198:QAL458764 QKH458198:QKH458764 QUD458198:QUD458764 RDZ458198:RDZ458764 RNV458198:RNV458764 RXR458198:RXR458764 SHN458198:SHN458764 SRJ458198:SRJ458764 TBF458198:TBF458764 TLB458198:TLB458764 TUX458198:TUX458764 UET458198:UET458764 UOP458198:UOP458764 UYL458198:UYL458764 VIH458198:VIH458764 VSD458198:VSD458764 WBZ458198:WBZ458764 WLV458198:WLV458764 WVR458198:WVR458764 H523735:H524301 JF523734:JF524300 TB523734:TB524300 ACX523734:ACX524300 AMT523734:AMT524300 AWP523734:AWP524300 BGL523734:BGL524300 BQH523734:BQH524300 CAD523734:CAD524300 CJZ523734:CJZ524300 CTV523734:CTV524300 DDR523734:DDR524300 DNN523734:DNN524300 DXJ523734:DXJ524300 EHF523734:EHF524300 ERB523734:ERB524300 FAX523734:FAX524300 FKT523734:FKT524300 FUP523734:FUP524300 GEL523734:GEL524300 GOH523734:GOH524300 GYD523734:GYD524300 HHZ523734:HHZ524300 HRV523734:HRV524300 IBR523734:IBR524300 ILN523734:ILN524300 IVJ523734:IVJ524300 JFF523734:JFF524300 JPB523734:JPB524300 JYX523734:JYX524300 KIT523734:KIT524300 KSP523734:KSP524300 LCL523734:LCL524300 LMH523734:LMH524300 LWD523734:LWD524300 MFZ523734:MFZ524300 MPV523734:MPV524300 MZR523734:MZR524300 NJN523734:NJN524300 NTJ523734:NTJ524300 ODF523734:ODF524300 ONB523734:ONB524300 OWX523734:OWX524300 PGT523734:PGT524300 PQP523734:PQP524300 QAL523734:QAL524300 QKH523734:QKH524300 QUD523734:QUD524300 RDZ523734:RDZ524300 RNV523734:RNV524300 RXR523734:RXR524300 SHN523734:SHN524300 SRJ523734:SRJ524300 TBF523734:TBF524300 TLB523734:TLB524300 TUX523734:TUX524300 UET523734:UET524300 UOP523734:UOP524300 UYL523734:UYL524300 VIH523734:VIH524300 VSD523734:VSD524300 WBZ523734:WBZ524300 WLV523734:WLV524300 WVR523734:WVR524300 H589271:H589837 JF589270:JF589836 TB589270:TB589836 ACX589270:ACX589836 AMT589270:AMT589836 AWP589270:AWP589836 BGL589270:BGL589836 BQH589270:BQH589836 CAD589270:CAD589836 CJZ589270:CJZ589836 CTV589270:CTV589836 DDR589270:DDR589836 DNN589270:DNN589836 DXJ589270:DXJ589836 EHF589270:EHF589836 ERB589270:ERB589836 FAX589270:FAX589836 FKT589270:FKT589836 FUP589270:FUP589836 GEL589270:GEL589836 GOH589270:GOH589836 GYD589270:GYD589836 HHZ589270:HHZ589836 HRV589270:HRV589836 IBR589270:IBR589836 ILN589270:ILN589836 IVJ589270:IVJ589836 JFF589270:JFF589836 JPB589270:JPB589836 JYX589270:JYX589836 KIT589270:KIT589836 KSP589270:KSP589836 LCL589270:LCL589836 LMH589270:LMH589836 LWD589270:LWD589836 MFZ589270:MFZ589836 MPV589270:MPV589836 MZR589270:MZR589836 NJN589270:NJN589836 NTJ589270:NTJ589836 ODF589270:ODF589836 ONB589270:ONB589836 OWX589270:OWX589836 PGT589270:PGT589836 PQP589270:PQP589836 QAL589270:QAL589836 QKH589270:QKH589836 QUD589270:QUD589836 RDZ589270:RDZ589836 RNV589270:RNV589836 RXR589270:RXR589836 SHN589270:SHN589836 SRJ589270:SRJ589836 TBF589270:TBF589836 TLB589270:TLB589836 TUX589270:TUX589836 UET589270:UET589836 UOP589270:UOP589836 UYL589270:UYL589836 VIH589270:VIH589836 VSD589270:VSD589836 WBZ589270:WBZ589836 WLV589270:WLV589836 WVR589270:WVR589836 H654807:H655373 JF654806:JF655372 TB654806:TB655372 ACX654806:ACX655372 AMT654806:AMT655372 AWP654806:AWP655372 BGL654806:BGL655372 BQH654806:BQH655372 CAD654806:CAD655372 CJZ654806:CJZ655372 CTV654806:CTV655372 DDR654806:DDR655372 DNN654806:DNN655372 DXJ654806:DXJ655372 EHF654806:EHF655372 ERB654806:ERB655372 FAX654806:FAX655372 FKT654806:FKT655372 FUP654806:FUP655372 GEL654806:GEL655372 GOH654806:GOH655372 GYD654806:GYD655372 HHZ654806:HHZ655372 HRV654806:HRV655372 IBR654806:IBR655372 ILN654806:ILN655372 IVJ654806:IVJ655372 JFF654806:JFF655372 JPB654806:JPB655372 JYX654806:JYX655372 KIT654806:KIT655372 KSP654806:KSP655372 LCL654806:LCL655372 LMH654806:LMH655372 LWD654806:LWD655372 MFZ654806:MFZ655372 MPV654806:MPV655372 MZR654806:MZR655372 NJN654806:NJN655372 NTJ654806:NTJ655372 ODF654806:ODF655372 ONB654806:ONB655372 OWX654806:OWX655372 PGT654806:PGT655372 PQP654806:PQP655372 QAL654806:QAL655372 QKH654806:QKH655372 QUD654806:QUD655372 RDZ654806:RDZ655372 RNV654806:RNV655372 RXR654806:RXR655372 SHN654806:SHN655372 SRJ654806:SRJ655372 TBF654806:TBF655372 TLB654806:TLB655372 TUX654806:TUX655372 UET654806:UET655372 UOP654806:UOP655372 UYL654806:UYL655372 VIH654806:VIH655372 VSD654806:VSD655372 WBZ654806:WBZ655372 WLV654806:WLV655372 WVR654806:WVR655372 H720343:H720909 JF720342:JF720908 TB720342:TB720908 ACX720342:ACX720908 AMT720342:AMT720908 AWP720342:AWP720908 BGL720342:BGL720908 BQH720342:BQH720908 CAD720342:CAD720908 CJZ720342:CJZ720908 CTV720342:CTV720908 DDR720342:DDR720908 DNN720342:DNN720908 DXJ720342:DXJ720908 EHF720342:EHF720908 ERB720342:ERB720908 FAX720342:FAX720908 FKT720342:FKT720908 FUP720342:FUP720908 GEL720342:GEL720908 GOH720342:GOH720908 GYD720342:GYD720908 HHZ720342:HHZ720908 HRV720342:HRV720908 IBR720342:IBR720908 ILN720342:ILN720908 IVJ720342:IVJ720908 JFF720342:JFF720908 JPB720342:JPB720908 JYX720342:JYX720908 KIT720342:KIT720908 KSP720342:KSP720908 LCL720342:LCL720908 LMH720342:LMH720908 LWD720342:LWD720908 MFZ720342:MFZ720908 MPV720342:MPV720908 MZR720342:MZR720908 NJN720342:NJN720908 NTJ720342:NTJ720908 ODF720342:ODF720908 ONB720342:ONB720908 OWX720342:OWX720908 PGT720342:PGT720908 PQP720342:PQP720908 QAL720342:QAL720908 QKH720342:QKH720908 QUD720342:QUD720908 RDZ720342:RDZ720908 RNV720342:RNV720908 RXR720342:RXR720908 SHN720342:SHN720908 SRJ720342:SRJ720908 TBF720342:TBF720908 TLB720342:TLB720908 TUX720342:TUX720908 UET720342:UET720908 UOP720342:UOP720908 UYL720342:UYL720908 VIH720342:VIH720908 VSD720342:VSD720908 WBZ720342:WBZ720908 WLV720342:WLV720908 WVR720342:WVR720908 H785879:H786445 JF785878:JF786444 TB785878:TB786444 ACX785878:ACX786444 AMT785878:AMT786444 AWP785878:AWP786444 BGL785878:BGL786444 BQH785878:BQH786444 CAD785878:CAD786444 CJZ785878:CJZ786444 CTV785878:CTV786444 DDR785878:DDR786444 DNN785878:DNN786444 DXJ785878:DXJ786444 EHF785878:EHF786444 ERB785878:ERB786444 FAX785878:FAX786444 FKT785878:FKT786444 FUP785878:FUP786444 GEL785878:GEL786444 GOH785878:GOH786444 GYD785878:GYD786444 HHZ785878:HHZ786444 HRV785878:HRV786444 IBR785878:IBR786444 ILN785878:ILN786444 IVJ785878:IVJ786444 JFF785878:JFF786444 JPB785878:JPB786444 JYX785878:JYX786444 KIT785878:KIT786444 KSP785878:KSP786444 LCL785878:LCL786444 LMH785878:LMH786444 LWD785878:LWD786444 MFZ785878:MFZ786444 MPV785878:MPV786444 MZR785878:MZR786444 NJN785878:NJN786444 NTJ785878:NTJ786444 ODF785878:ODF786444 ONB785878:ONB786444 OWX785878:OWX786444 PGT785878:PGT786444 PQP785878:PQP786444 QAL785878:QAL786444 QKH785878:QKH786444 QUD785878:QUD786444 RDZ785878:RDZ786444 RNV785878:RNV786444 RXR785878:RXR786444 SHN785878:SHN786444 SRJ785878:SRJ786444 TBF785878:TBF786444 TLB785878:TLB786444 TUX785878:TUX786444 UET785878:UET786444 UOP785878:UOP786444 UYL785878:UYL786444 VIH785878:VIH786444 VSD785878:VSD786444 WBZ785878:WBZ786444 WLV785878:WLV786444 WVR785878:WVR786444 H851415:H851981 JF851414:JF851980 TB851414:TB851980 ACX851414:ACX851980 AMT851414:AMT851980 AWP851414:AWP851980 BGL851414:BGL851980 BQH851414:BQH851980 CAD851414:CAD851980 CJZ851414:CJZ851980 CTV851414:CTV851980 DDR851414:DDR851980 DNN851414:DNN851980 DXJ851414:DXJ851980 EHF851414:EHF851980 ERB851414:ERB851980 FAX851414:FAX851980 FKT851414:FKT851980 FUP851414:FUP851980 GEL851414:GEL851980 GOH851414:GOH851980 GYD851414:GYD851980 HHZ851414:HHZ851980 HRV851414:HRV851980 IBR851414:IBR851980 ILN851414:ILN851980 IVJ851414:IVJ851980 JFF851414:JFF851980 JPB851414:JPB851980 JYX851414:JYX851980 KIT851414:KIT851980 KSP851414:KSP851980 LCL851414:LCL851980 LMH851414:LMH851980 LWD851414:LWD851980 MFZ851414:MFZ851980 MPV851414:MPV851980 MZR851414:MZR851980 NJN851414:NJN851980 NTJ851414:NTJ851980 ODF851414:ODF851980 ONB851414:ONB851980 OWX851414:OWX851980 PGT851414:PGT851980 PQP851414:PQP851980 QAL851414:QAL851980 QKH851414:QKH851980 QUD851414:QUD851980 RDZ851414:RDZ851980 RNV851414:RNV851980 RXR851414:RXR851980 SHN851414:SHN851980 SRJ851414:SRJ851980 TBF851414:TBF851980 TLB851414:TLB851980 TUX851414:TUX851980 UET851414:UET851980 UOP851414:UOP851980 UYL851414:UYL851980 VIH851414:VIH851980 VSD851414:VSD851980 WBZ851414:WBZ851980 WLV851414:WLV851980 WVR851414:WVR851980 H916951:H917517 JF916950:JF917516 TB916950:TB917516 ACX916950:ACX917516 AMT916950:AMT917516 AWP916950:AWP917516 BGL916950:BGL917516 BQH916950:BQH917516 CAD916950:CAD917516 CJZ916950:CJZ917516 CTV916950:CTV917516 DDR916950:DDR917516 DNN916950:DNN917516 DXJ916950:DXJ917516 EHF916950:EHF917516 ERB916950:ERB917516 FAX916950:FAX917516 FKT916950:FKT917516 FUP916950:FUP917516 GEL916950:GEL917516 GOH916950:GOH917516 GYD916950:GYD917516 HHZ916950:HHZ917516 HRV916950:HRV917516 IBR916950:IBR917516 ILN916950:ILN917516 IVJ916950:IVJ917516 JFF916950:JFF917516 JPB916950:JPB917516 JYX916950:JYX917516 KIT916950:KIT917516 KSP916950:KSP917516 LCL916950:LCL917516 LMH916950:LMH917516 LWD916950:LWD917516 MFZ916950:MFZ917516 MPV916950:MPV917516 MZR916950:MZR917516 NJN916950:NJN917516 NTJ916950:NTJ917516 ODF916950:ODF917516 ONB916950:ONB917516 OWX916950:OWX917516 PGT916950:PGT917516 PQP916950:PQP917516 QAL916950:QAL917516 QKH916950:QKH917516 QUD916950:QUD917516 RDZ916950:RDZ917516 RNV916950:RNV917516 RXR916950:RXR917516 SHN916950:SHN917516 SRJ916950:SRJ917516 TBF916950:TBF917516 TLB916950:TLB917516 TUX916950:TUX917516 UET916950:UET917516 UOP916950:UOP917516 UYL916950:UYL917516 VIH916950:VIH917516 VSD916950:VSD917516 WBZ916950:WBZ917516 WLV916950:WLV917516 WVR916950:WVR917516 H982487:H983053 JF982486:JF983052 TB982486:TB983052 ACX982486:ACX983052 AMT982486:AMT983052 AWP982486:AWP983052 BGL982486:BGL983052 BQH982486:BQH983052 CAD982486:CAD983052 CJZ982486:CJZ983052 CTV982486:CTV983052 DDR982486:DDR983052 DNN982486:DNN983052 DXJ982486:DXJ983052 EHF982486:EHF983052 ERB982486:ERB983052 FAX982486:FAX983052 FKT982486:FKT983052 FUP982486:FUP983052 GEL982486:GEL983052 GOH982486:GOH983052 GYD982486:GYD983052 HHZ982486:HHZ983052 HRV982486:HRV983052 IBR982486:IBR983052 ILN982486:ILN983052 IVJ982486:IVJ983052 JFF982486:JFF983052 JPB982486:JPB983052 JYX982486:JYX983052 KIT982486:KIT983052 KSP982486:KSP983052 LCL982486:LCL983052 LMH982486:LMH983052 LWD982486:LWD983052 MFZ982486:MFZ983052 MPV982486:MPV983052 MZR982486:MZR983052 NJN982486:NJN983052 NTJ982486:NTJ983052 ODF982486:ODF983052 ONB982486:ONB983052 OWX982486:OWX983052 PGT982486:PGT983052 PQP982486:PQP983052 QAL982486:QAL983052 QKH982486:QKH983052 QUD982486:QUD983052 RDZ982486:RDZ983052 RNV982486:RNV983052 RXR982486:RXR983052 SHN982486:SHN983052 SRJ982486:SRJ983052 TBF982486:TBF983052 TLB982486:TLB983052 TUX982486:TUX983052 UET982486:UET983052 UOP982486:UOP983052 UYL982486:UYL983052 VIH982486:VIH983052 VSD982486:VSD983052 WBZ982486:WBZ983052 WLV982486:WLV983052 J12:J111" xr:uid="{00000000-0002-0000-0100-000000000000}">
      <formula1>0</formula1>
    </dataValidation>
    <dataValidation type="list" errorStyle="warning" showInputMessage="1" showErrorMessage="1" errorTitle="Datum" error="De registratiedatum is de datum van invoer. " sqref="WVL982486:WVL98305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B64983:B65549 IZ64982:IZ65548 SV64982:SV65548 ACR64982:ACR65548 AMN64982:AMN65548 AWJ64982:AWJ65548 BGF64982:BGF65548 BQB64982:BQB65548 BZX64982:BZX65548 CJT64982:CJT65548 CTP64982:CTP65548 DDL64982:DDL65548 DNH64982:DNH65548 DXD64982:DXD65548 EGZ64982:EGZ65548 EQV64982:EQV65548 FAR64982:FAR65548 FKN64982:FKN65548 FUJ64982:FUJ65548 GEF64982:GEF65548 GOB64982:GOB65548 GXX64982:GXX65548 HHT64982:HHT65548 HRP64982:HRP65548 IBL64982:IBL65548 ILH64982:ILH65548 IVD64982:IVD65548 JEZ64982:JEZ65548 JOV64982:JOV65548 JYR64982:JYR65548 KIN64982:KIN65548 KSJ64982:KSJ65548 LCF64982:LCF65548 LMB64982:LMB65548 LVX64982:LVX65548 MFT64982:MFT65548 MPP64982:MPP65548 MZL64982:MZL65548 NJH64982:NJH65548 NTD64982:NTD65548 OCZ64982:OCZ65548 OMV64982:OMV65548 OWR64982:OWR65548 PGN64982:PGN65548 PQJ64982:PQJ65548 QAF64982:QAF65548 QKB64982:QKB65548 QTX64982:QTX65548 RDT64982:RDT65548 RNP64982:RNP65548 RXL64982:RXL65548 SHH64982:SHH65548 SRD64982:SRD65548 TAZ64982:TAZ65548 TKV64982:TKV65548 TUR64982:TUR65548 UEN64982:UEN65548 UOJ64982:UOJ65548 UYF64982:UYF65548 VIB64982:VIB65548 VRX64982:VRX65548 WBT64982:WBT65548 WLP64982:WLP65548 WVL64982:WVL65548 B130519:B131085 IZ130518:IZ131084 SV130518:SV131084 ACR130518:ACR131084 AMN130518:AMN131084 AWJ130518:AWJ131084 BGF130518:BGF131084 BQB130518:BQB131084 BZX130518:BZX131084 CJT130518:CJT131084 CTP130518:CTP131084 DDL130518:DDL131084 DNH130518:DNH131084 DXD130518:DXD131084 EGZ130518:EGZ131084 EQV130518:EQV131084 FAR130518:FAR131084 FKN130518:FKN131084 FUJ130518:FUJ131084 GEF130518:GEF131084 GOB130518:GOB131084 GXX130518:GXX131084 HHT130518:HHT131084 HRP130518:HRP131084 IBL130518:IBL131084 ILH130518:ILH131084 IVD130518:IVD131084 JEZ130518:JEZ131084 JOV130518:JOV131084 JYR130518:JYR131084 KIN130518:KIN131084 KSJ130518:KSJ131084 LCF130518:LCF131084 LMB130518:LMB131084 LVX130518:LVX131084 MFT130518:MFT131084 MPP130518:MPP131084 MZL130518:MZL131084 NJH130518:NJH131084 NTD130518:NTD131084 OCZ130518:OCZ131084 OMV130518:OMV131084 OWR130518:OWR131084 PGN130518:PGN131084 PQJ130518:PQJ131084 QAF130518:QAF131084 QKB130518:QKB131084 QTX130518:QTX131084 RDT130518:RDT131084 RNP130518:RNP131084 RXL130518:RXL131084 SHH130518:SHH131084 SRD130518:SRD131084 TAZ130518:TAZ131084 TKV130518:TKV131084 TUR130518:TUR131084 UEN130518:UEN131084 UOJ130518:UOJ131084 UYF130518:UYF131084 VIB130518:VIB131084 VRX130518:VRX131084 WBT130518:WBT131084 WLP130518:WLP131084 WVL130518:WVL131084 B196055:B196621 IZ196054:IZ196620 SV196054:SV196620 ACR196054:ACR196620 AMN196054:AMN196620 AWJ196054:AWJ196620 BGF196054:BGF196620 BQB196054:BQB196620 BZX196054:BZX196620 CJT196054:CJT196620 CTP196054:CTP196620 DDL196054:DDL196620 DNH196054:DNH196620 DXD196054:DXD196620 EGZ196054:EGZ196620 EQV196054:EQV196620 FAR196054:FAR196620 FKN196054:FKN196620 FUJ196054:FUJ196620 GEF196054:GEF196620 GOB196054:GOB196620 GXX196054:GXX196620 HHT196054:HHT196620 HRP196054:HRP196620 IBL196054:IBL196620 ILH196054:ILH196620 IVD196054:IVD196620 JEZ196054:JEZ196620 JOV196054:JOV196620 JYR196054:JYR196620 KIN196054:KIN196620 KSJ196054:KSJ196620 LCF196054:LCF196620 LMB196054:LMB196620 LVX196054:LVX196620 MFT196054:MFT196620 MPP196054:MPP196620 MZL196054:MZL196620 NJH196054:NJH196620 NTD196054:NTD196620 OCZ196054:OCZ196620 OMV196054:OMV196620 OWR196054:OWR196620 PGN196054:PGN196620 PQJ196054:PQJ196620 QAF196054:QAF196620 QKB196054:QKB196620 QTX196054:QTX196620 RDT196054:RDT196620 RNP196054:RNP196620 RXL196054:RXL196620 SHH196054:SHH196620 SRD196054:SRD196620 TAZ196054:TAZ196620 TKV196054:TKV196620 TUR196054:TUR196620 UEN196054:UEN196620 UOJ196054:UOJ196620 UYF196054:UYF196620 VIB196054:VIB196620 VRX196054:VRX196620 WBT196054:WBT196620 WLP196054:WLP196620 WVL196054:WVL196620 B261591:B262157 IZ261590:IZ262156 SV261590:SV262156 ACR261590:ACR262156 AMN261590:AMN262156 AWJ261590:AWJ262156 BGF261590:BGF262156 BQB261590:BQB262156 BZX261590:BZX262156 CJT261590:CJT262156 CTP261590:CTP262156 DDL261590:DDL262156 DNH261590:DNH262156 DXD261590:DXD262156 EGZ261590:EGZ262156 EQV261590:EQV262156 FAR261590:FAR262156 FKN261590:FKN262156 FUJ261590:FUJ262156 GEF261590:GEF262156 GOB261590:GOB262156 GXX261590:GXX262156 HHT261590:HHT262156 HRP261590:HRP262156 IBL261590:IBL262156 ILH261590:ILH262156 IVD261590:IVD262156 JEZ261590:JEZ262156 JOV261590:JOV262156 JYR261590:JYR262156 KIN261590:KIN262156 KSJ261590:KSJ262156 LCF261590:LCF262156 LMB261590:LMB262156 LVX261590:LVX262156 MFT261590:MFT262156 MPP261590:MPP262156 MZL261590:MZL262156 NJH261590:NJH262156 NTD261590:NTD262156 OCZ261590:OCZ262156 OMV261590:OMV262156 OWR261590:OWR262156 PGN261590:PGN262156 PQJ261590:PQJ262156 QAF261590:QAF262156 QKB261590:QKB262156 QTX261590:QTX262156 RDT261590:RDT262156 RNP261590:RNP262156 RXL261590:RXL262156 SHH261590:SHH262156 SRD261590:SRD262156 TAZ261590:TAZ262156 TKV261590:TKV262156 TUR261590:TUR262156 UEN261590:UEN262156 UOJ261590:UOJ262156 UYF261590:UYF262156 VIB261590:VIB262156 VRX261590:VRX262156 WBT261590:WBT262156 WLP261590:WLP262156 WVL261590:WVL262156 B327127:B327693 IZ327126:IZ327692 SV327126:SV327692 ACR327126:ACR327692 AMN327126:AMN327692 AWJ327126:AWJ327692 BGF327126:BGF327692 BQB327126:BQB327692 BZX327126:BZX327692 CJT327126:CJT327692 CTP327126:CTP327692 DDL327126:DDL327692 DNH327126:DNH327692 DXD327126:DXD327692 EGZ327126:EGZ327692 EQV327126:EQV327692 FAR327126:FAR327692 FKN327126:FKN327692 FUJ327126:FUJ327692 GEF327126:GEF327692 GOB327126:GOB327692 GXX327126:GXX327692 HHT327126:HHT327692 HRP327126:HRP327692 IBL327126:IBL327692 ILH327126:ILH327692 IVD327126:IVD327692 JEZ327126:JEZ327692 JOV327126:JOV327692 JYR327126:JYR327692 KIN327126:KIN327692 KSJ327126:KSJ327692 LCF327126:LCF327692 LMB327126:LMB327692 LVX327126:LVX327692 MFT327126:MFT327692 MPP327126:MPP327692 MZL327126:MZL327692 NJH327126:NJH327692 NTD327126:NTD327692 OCZ327126:OCZ327692 OMV327126:OMV327692 OWR327126:OWR327692 PGN327126:PGN327692 PQJ327126:PQJ327692 QAF327126:QAF327692 QKB327126:QKB327692 QTX327126:QTX327692 RDT327126:RDT327692 RNP327126:RNP327692 RXL327126:RXL327692 SHH327126:SHH327692 SRD327126:SRD327692 TAZ327126:TAZ327692 TKV327126:TKV327692 TUR327126:TUR327692 UEN327126:UEN327692 UOJ327126:UOJ327692 UYF327126:UYF327692 VIB327126:VIB327692 VRX327126:VRX327692 WBT327126:WBT327692 WLP327126:WLP327692 WVL327126:WVL327692 B392663:B393229 IZ392662:IZ393228 SV392662:SV393228 ACR392662:ACR393228 AMN392662:AMN393228 AWJ392662:AWJ393228 BGF392662:BGF393228 BQB392662:BQB393228 BZX392662:BZX393228 CJT392662:CJT393228 CTP392662:CTP393228 DDL392662:DDL393228 DNH392662:DNH393228 DXD392662:DXD393228 EGZ392662:EGZ393228 EQV392662:EQV393228 FAR392662:FAR393228 FKN392662:FKN393228 FUJ392662:FUJ393228 GEF392662:GEF393228 GOB392662:GOB393228 GXX392662:GXX393228 HHT392662:HHT393228 HRP392662:HRP393228 IBL392662:IBL393228 ILH392662:ILH393228 IVD392662:IVD393228 JEZ392662:JEZ393228 JOV392662:JOV393228 JYR392662:JYR393228 KIN392662:KIN393228 KSJ392662:KSJ393228 LCF392662:LCF393228 LMB392662:LMB393228 LVX392662:LVX393228 MFT392662:MFT393228 MPP392662:MPP393228 MZL392662:MZL393228 NJH392662:NJH393228 NTD392662:NTD393228 OCZ392662:OCZ393228 OMV392662:OMV393228 OWR392662:OWR393228 PGN392662:PGN393228 PQJ392662:PQJ393228 QAF392662:QAF393228 QKB392662:QKB393228 QTX392662:QTX393228 RDT392662:RDT393228 RNP392662:RNP393228 RXL392662:RXL393228 SHH392662:SHH393228 SRD392662:SRD393228 TAZ392662:TAZ393228 TKV392662:TKV393228 TUR392662:TUR393228 UEN392662:UEN393228 UOJ392662:UOJ393228 UYF392662:UYF393228 VIB392662:VIB393228 VRX392662:VRX393228 WBT392662:WBT393228 WLP392662:WLP393228 WVL392662:WVL393228 B458199:B458765 IZ458198:IZ458764 SV458198:SV458764 ACR458198:ACR458764 AMN458198:AMN458764 AWJ458198:AWJ458764 BGF458198:BGF458764 BQB458198:BQB458764 BZX458198:BZX458764 CJT458198:CJT458764 CTP458198:CTP458764 DDL458198:DDL458764 DNH458198:DNH458764 DXD458198:DXD458764 EGZ458198:EGZ458764 EQV458198:EQV458764 FAR458198:FAR458764 FKN458198:FKN458764 FUJ458198:FUJ458764 GEF458198:GEF458764 GOB458198:GOB458764 GXX458198:GXX458764 HHT458198:HHT458764 HRP458198:HRP458764 IBL458198:IBL458764 ILH458198:ILH458764 IVD458198:IVD458764 JEZ458198:JEZ458764 JOV458198:JOV458764 JYR458198:JYR458764 KIN458198:KIN458764 KSJ458198:KSJ458764 LCF458198:LCF458764 LMB458198:LMB458764 LVX458198:LVX458764 MFT458198:MFT458764 MPP458198:MPP458764 MZL458198:MZL458764 NJH458198:NJH458764 NTD458198:NTD458764 OCZ458198:OCZ458764 OMV458198:OMV458764 OWR458198:OWR458764 PGN458198:PGN458764 PQJ458198:PQJ458764 QAF458198:QAF458764 QKB458198:QKB458764 QTX458198:QTX458764 RDT458198:RDT458764 RNP458198:RNP458764 RXL458198:RXL458764 SHH458198:SHH458764 SRD458198:SRD458764 TAZ458198:TAZ458764 TKV458198:TKV458764 TUR458198:TUR458764 UEN458198:UEN458764 UOJ458198:UOJ458764 UYF458198:UYF458764 VIB458198:VIB458764 VRX458198:VRX458764 WBT458198:WBT458764 WLP458198:WLP458764 WVL458198:WVL458764 B523735:B524301 IZ523734:IZ524300 SV523734:SV524300 ACR523734:ACR524300 AMN523734:AMN524300 AWJ523734:AWJ524300 BGF523734:BGF524300 BQB523734:BQB524300 BZX523734:BZX524300 CJT523734:CJT524300 CTP523734:CTP524300 DDL523734:DDL524300 DNH523734:DNH524300 DXD523734:DXD524300 EGZ523734:EGZ524300 EQV523734:EQV524300 FAR523734:FAR524300 FKN523734:FKN524300 FUJ523734:FUJ524300 GEF523734:GEF524300 GOB523734:GOB524300 GXX523734:GXX524300 HHT523734:HHT524300 HRP523734:HRP524300 IBL523734:IBL524300 ILH523734:ILH524300 IVD523734:IVD524300 JEZ523734:JEZ524300 JOV523734:JOV524300 JYR523734:JYR524300 KIN523734:KIN524300 KSJ523734:KSJ524300 LCF523734:LCF524300 LMB523734:LMB524300 LVX523734:LVX524300 MFT523734:MFT524300 MPP523734:MPP524300 MZL523734:MZL524300 NJH523734:NJH524300 NTD523734:NTD524300 OCZ523734:OCZ524300 OMV523734:OMV524300 OWR523734:OWR524300 PGN523734:PGN524300 PQJ523734:PQJ524300 QAF523734:QAF524300 QKB523734:QKB524300 QTX523734:QTX524300 RDT523734:RDT524300 RNP523734:RNP524300 RXL523734:RXL524300 SHH523734:SHH524300 SRD523734:SRD524300 TAZ523734:TAZ524300 TKV523734:TKV524300 TUR523734:TUR524300 UEN523734:UEN524300 UOJ523734:UOJ524300 UYF523734:UYF524300 VIB523734:VIB524300 VRX523734:VRX524300 WBT523734:WBT524300 WLP523734:WLP524300 WVL523734:WVL524300 B589271:B589837 IZ589270:IZ589836 SV589270:SV589836 ACR589270:ACR589836 AMN589270:AMN589836 AWJ589270:AWJ589836 BGF589270:BGF589836 BQB589270:BQB589836 BZX589270:BZX589836 CJT589270:CJT589836 CTP589270:CTP589836 DDL589270:DDL589836 DNH589270:DNH589836 DXD589270:DXD589836 EGZ589270:EGZ589836 EQV589270:EQV589836 FAR589270:FAR589836 FKN589270:FKN589836 FUJ589270:FUJ589836 GEF589270:GEF589836 GOB589270:GOB589836 GXX589270:GXX589836 HHT589270:HHT589836 HRP589270:HRP589836 IBL589270:IBL589836 ILH589270:ILH589836 IVD589270:IVD589836 JEZ589270:JEZ589836 JOV589270:JOV589836 JYR589270:JYR589836 KIN589270:KIN589836 KSJ589270:KSJ589836 LCF589270:LCF589836 LMB589270:LMB589836 LVX589270:LVX589836 MFT589270:MFT589836 MPP589270:MPP589836 MZL589270:MZL589836 NJH589270:NJH589836 NTD589270:NTD589836 OCZ589270:OCZ589836 OMV589270:OMV589836 OWR589270:OWR589836 PGN589270:PGN589836 PQJ589270:PQJ589836 QAF589270:QAF589836 QKB589270:QKB589836 QTX589270:QTX589836 RDT589270:RDT589836 RNP589270:RNP589836 RXL589270:RXL589836 SHH589270:SHH589836 SRD589270:SRD589836 TAZ589270:TAZ589836 TKV589270:TKV589836 TUR589270:TUR589836 UEN589270:UEN589836 UOJ589270:UOJ589836 UYF589270:UYF589836 VIB589270:VIB589836 VRX589270:VRX589836 WBT589270:WBT589836 WLP589270:WLP589836 WVL589270:WVL589836 B654807:B655373 IZ654806:IZ655372 SV654806:SV655372 ACR654806:ACR655372 AMN654806:AMN655372 AWJ654806:AWJ655372 BGF654806:BGF655372 BQB654806:BQB655372 BZX654806:BZX655372 CJT654806:CJT655372 CTP654806:CTP655372 DDL654806:DDL655372 DNH654806:DNH655372 DXD654806:DXD655372 EGZ654806:EGZ655372 EQV654806:EQV655372 FAR654806:FAR655372 FKN654806:FKN655372 FUJ654806:FUJ655372 GEF654806:GEF655372 GOB654806:GOB655372 GXX654806:GXX655372 HHT654806:HHT655372 HRP654806:HRP655372 IBL654806:IBL655372 ILH654806:ILH655372 IVD654806:IVD655372 JEZ654806:JEZ655372 JOV654806:JOV655372 JYR654806:JYR655372 KIN654806:KIN655372 KSJ654806:KSJ655372 LCF654806:LCF655372 LMB654806:LMB655372 LVX654806:LVX655372 MFT654806:MFT655372 MPP654806:MPP655372 MZL654806:MZL655372 NJH654806:NJH655372 NTD654806:NTD655372 OCZ654806:OCZ655372 OMV654806:OMV655372 OWR654806:OWR655372 PGN654806:PGN655372 PQJ654806:PQJ655372 QAF654806:QAF655372 QKB654806:QKB655372 QTX654806:QTX655372 RDT654806:RDT655372 RNP654806:RNP655372 RXL654806:RXL655372 SHH654806:SHH655372 SRD654806:SRD655372 TAZ654806:TAZ655372 TKV654806:TKV655372 TUR654806:TUR655372 UEN654806:UEN655372 UOJ654806:UOJ655372 UYF654806:UYF655372 VIB654806:VIB655372 VRX654806:VRX655372 WBT654806:WBT655372 WLP654806:WLP655372 WVL654806:WVL655372 B720343:B720909 IZ720342:IZ720908 SV720342:SV720908 ACR720342:ACR720908 AMN720342:AMN720908 AWJ720342:AWJ720908 BGF720342:BGF720908 BQB720342:BQB720908 BZX720342:BZX720908 CJT720342:CJT720908 CTP720342:CTP720908 DDL720342:DDL720908 DNH720342:DNH720908 DXD720342:DXD720908 EGZ720342:EGZ720908 EQV720342:EQV720908 FAR720342:FAR720908 FKN720342:FKN720908 FUJ720342:FUJ720908 GEF720342:GEF720908 GOB720342:GOB720908 GXX720342:GXX720908 HHT720342:HHT720908 HRP720342:HRP720908 IBL720342:IBL720908 ILH720342:ILH720908 IVD720342:IVD720908 JEZ720342:JEZ720908 JOV720342:JOV720908 JYR720342:JYR720908 KIN720342:KIN720908 KSJ720342:KSJ720908 LCF720342:LCF720908 LMB720342:LMB720908 LVX720342:LVX720908 MFT720342:MFT720908 MPP720342:MPP720908 MZL720342:MZL720908 NJH720342:NJH720908 NTD720342:NTD720908 OCZ720342:OCZ720908 OMV720342:OMV720908 OWR720342:OWR720908 PGN720342:PGN720908 PQJ720342:PQJ720908 QAF720342:QAF720908 QKB720342:QKB720908 QTX720342:QTX720908 RDT720342:RDT720908 RNP720342:RNP720908 RXL720342:RXL720908 SHH720342:SHH720908 SRD720342:SRD720908 TAZ720342:TAZ720908 TKV720342:TKV720908 TUR720342:TUR720908 UEN720342:UEN720908 UOJ720342:UOJ720908 UYF720342:UYF720908 VIB720342:VIB720908 VRX720342:VRX720908 WBT720342:WBT720908 WLP720342:WLP720908 WVL720342:WVL720908 B785879:B786445 IZ785878:IZ786444 SV785878:SV786444 ACR785878:ACR786444 AMN785878:AMN786444 AWJ785878:AWJ786444 BGF785878:BGF786444 BQB785878:BQB786444 BZX785878:BZX786444 CJT785878:CJT786444 CTP785878:CTP786444 DDL785878:DDL786444 DNH785878:DNH786444 DXD785878:DXD786444 EGZ785878:EGZ786444 EQV785878:EQV786444 FAR785878:FAR786444 FKN785878:FKN786444 FUJ785878:FUJ786444 GEF785878:GEF786444 GOB785878:GOB786444 GXX785878:GXX786444 HHT785878:HHT786444 HRP785878:HRP786444 IBL785878:IBL786444 ILH785878:ILH786444 IVD785878:IVD786444 JEZ785878:JEZ786444 JOV785878:JOV786444 JYR785878:JYR786444 KIN785878:KIN786444 KSJ785878:KSJ786444 LCF785878:LCF786444 LMB785878:LMB786444 LVX785878:LVX786444 MFT785878:MFT786444 MPP785878:MPP786444 MZL785878:MZL786444 NJH785878:NJH786444 NTD785878:NTD786444 OCZ785878:OCZ786444 OMV785878:OMV786444 OWR785878:OWR786444 PGN785878:PGN786444 PQJ785878:PQJ786444 QAF785878:QAF786444 QKB785878:QKB786444 QTX785878:QTX786444 RDT785878:RDT786444 RNP785878:RNP786444 RXL785878:RXL786444 SHH785878:SHH786444 SRD785878:SRD786444 TAZ785878:TAZ786444 TKV785878:TKV786444 TUR785878:TUR786444 UEN785878:UEN786444 UOJ785878:UOJ786444 UYF785878:UYF786444 VIB785878:VIB786444 VRX785878:VRX786444 WBT785878:WBT786444 WLP785878:WLP786444 WVL785878:WVL786444 B851415:B851981 IZ851414:IZ851980 SV851414:SV851980 ACR851414:ACR851980 AMN851414:AMN851980 AWJ851414:AWJ851980 BGF851414:BGF851980 BQB851414:BQB851980 BZX851414:BZX851980 CJT851414:CJT851980 CTP851414:CTP851980 DDL851414:DDL851980 DNH851414:DNH851980 DXD851414:DXD851980 EGZ851414:EGZ851980 EQV851414:EQV851980 FAR851414:FAR851980 FKN851414:FKN851980 FUJ851414:FUJ851980 GEF851414:GEF851980 GOB851414:GOB851980 GXX851414:GXX851980 HHT851414:HHT851980 HRP851414:HRP851980 IBL851414:IBL851980 ILH851414:ILH851980 IVD851414:IVD851980 JEZ851414:JEZ851980 JOV851414:JOV851980 JYR851414:JYR851980 KIN851414:KIN851980 KSJ851414:KSJ851980 LCF851414:LCF851980 LMB851414:LMB851980 LVX851414:LVX851980 MFT851414:MFT851980 MPP851414:MPP851980 MZL851414:MZL851980 NJH851414:NJH851980 NTD851414:NTD851980 OCZ851414:OCZ851980 OMV851414:OMV851980 OWR851414:OWR851980 PGN851414:PGN851980 PQJ851414:PQJ851980 QAF851414:QAF851980 QKB851414:QKB851980 QTX851414:QTX851980 RDT851414:RDT851980 RNP851414:RNP851980 RXL851414:RXL851980 SHH851414:SHH851980 SRD851414:SRD851980 TAZ851414:TAZ851980 TKV851414:TKV851980 TUR851414:TUR851980 UEN851414:UEN851980 UOJ851414:UOJ851980 UYF851414:UYF851980 VIB851414:VIB851980 VRX851414:VRX851980 WBT851414:WBT851980 WLP851414:WLP851980 WVL851414:WVL851980 B916951:B917517 IZ916950:IZ917516 SV916950:SV917516 ACR916950:ACR917516 AMN916950:AMN917516 AWJ916950:AWJ917516 BGF916950:BGF917516 BQB916950:BQB917516 BZX916950:BZX917516 CJT916950:CJT917516 CTP916950:CTP917516 DDL916950:DDL917516 DNH916950:DNH917516 DXD916950:DXD917516 EGZ916950:EGZ917516 EQV916950:EQV917516 FAR916950:FAR917516 FKN916950:FKN917516 FUJ916950:FUJ917516 GEF916950:GEF917516 GOB916950:GOB917516 GXX916950:GXX917516 HHT916950:HHT917516 HRP916950:HRP917516 IBL916950:IBL917516 ILH916950:ILH917516 IVD916950:IVD917516 JEZ916950:JEZ917516 JOV916950:JOV917516 JYR916950:JYR917516 KIN916950:KIN917516 KSJ916950:KSJ917516 LCF916950:LCF917516 LMB916950:LMB917516 LVX916950:LVX917516 MFT916950:MFT917516 MPP916950:MPP917516 MZL916950:MZL917516 NJH916950:NJH917516 NTD916950:NTD917516 OCZ916950:OCZ917516 OMV916950:OMV917516 OWR916950:OWR917516 PGN916950:PGN917516 PQJ916950:PQJ917516 QAF916950:QAF917516 QKB916950:QKB917516 QTX916950:QTX917516 RDT916950:RDT917516 RNP916950:RNP917516 RXL916950:RXL917516 SHH916950:SHH917516 SRD916950:SRD917516 TAZ916950:TAZ917516 TKV916950:TKV917516 TUR916950:TUR917516 UEN916950:UEN917516 UOJ916950:UOJ917516 UYF916950:UYF917516 VIB916950:VIB917516 VRX916950:VRX917516 WBT916950:WBT917516 WLP916950:WLP917516 WVL916950:WVL917516 B982487:B983053 IZ982486:IZ983052 SV982486:SV983052 ACR982486:ACR983052 AMN982486:AMN983052 AWJ982486:AWJ983052 BGF982486:BGF983052 BQB982486:BQB983052 BZX982486:BZX983052 CJT982486:CJT983052 CTP982486:CTP983052 DDL982486:DDL983052 DNH982486:DNH983052 DXD982486:DXD983052 EGZ982486:EGZ983052 EQV982486:EQV983052 FAR982486:FAR983052 FKN982486:FKN983052 FUJ982486:FUJ983052 GEF982486:GEF983052 GOB982486:GOB983052 GXX982486:GXX983052 HHT982486:HHT983052 HRP982486:HRP983052 IBL982486:IBL983052 ILH982486:ILH983052 IVD982486:IVD983052 JEZ982486:JEZ983052 JOV982486:JOV983052 JYR982486:JYR983052 KIN982486:KIN983052 KSJ982486:KSJ983052 LCF982486:LCF983052 LMB982486:LMB983052 LVX982486:LVX983052 MFT982486:MFT983052 MPP982486:MPP983052 MZL982486:MZL983052 NJH982486:NJH983052 NTD982486:NTD983052 OCZ982486:OCZ983052 OMV982486:OMV983052 OWR982486:OWR983052 PGN982486:PGN983052 PQJ982486:PQJ983052 QAF982486:QAF983052 QKB982486:QKB983052 QTX982486:QTX983052 RDT982486:RDT983052 RNP982486:RNP983052 RXL982486:RXL983052 SHH982486:SHH983052 SRD982486:SRD983052 TAZ982486:TAZ983052 TKV982486:TKV983052 TUR982486:TUR983052 UEN982486:UEN983052 UOJ982486:UOJ983052 UYF982486:UYF983052 VIB982486:VIB983052 VRX982486:VRX983052 WBT982486:WBT983052 WLP982486:WLP983052 IZ12" xr:uid="{00000000-0002-0000-0100-000001000000}">
      <formula1>$V$6</formula1>
    </dataValidation>
  </dataValidations>
  <printOptions horizontalCentered="1" verticalCentered="1"/>
  <pageMargins left="0.39370078740157483" right="0.39370078740157483" top="0.78740157480314965" bottom="0.78740157480314965" header="0.51181102362204722" footer="0.51181102362204722"/>
  <pageSetup paperSize="9" scale="50" fitToHeight="100" orientation="landscape"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2"/>
  <sheetViews>
    <sheetView showGridLines="0" zoomScaleNormal="100" zoomScaleSheetLayoutView="90" zoomScalePageLayoutView="80" workbookViewId="0"/>
  </sheetViews>
  <sheetFormatPr defaultColWidth="8.88671875" defaultRowHeight="13.2" outlineLevelRow="1" x14ac:dyDescent="0.25"/>
  <cols>
    <col min="1" max="1" width="5.109375" style="1" customWidth="1"/>
    <col min="2" max="2" width="12" style="2" customWidth="1"/>
    <col min="3" max="3" width="31.44140625" style="1" customWidth="1"/>
    <col min="4" max="4" width="6" style="1" customWidth="1"/>
    <col min="5" max="5" width="12.88671875" style="3" customWidth="1"/>
    <col min="6" max="6" width="6" style="1" customWidth="1"/>
    <col min="7" max="7" width="12.88671875" style="3" customWidth="1"/>
    <col min="8" max="8" width="6" style="1" customWidth="1"/>
    <col min="9" max="9" width="12.88671875" style="3" customWidth="1"/>
    <col min="10" max="10" width="6" style="1" customWidth="1"/>
    <col min="11" max="11" width="12.88671875" style="3" customWidth="1"/>
    <col min="12" max="12" width="6" style="1" customWidth="1"/>
    <col min="13" max="15" width="12.88671875" style="3" customWidth="1"/>
    <col min="16" max="16" width="13.5546875" style="3" customWidth="1"/>
    <col min="17" max="17" width="12.88671875" style="3" customWidth="1"/>
    <col min="18" max="18" width="13.88671875" style="3" customWidth="1"/>
    <col min="19" max="21" width="12.88671875" style="3" customWidth="1"/>
    <col min="22" max="22" width="31.44140625" style="1" customWidth="1"/>
    <col min="23" max="258" width="8.88671875" style="1"/>
    <col min="259" max="259" width="3.6640625" style="1" customWidth="1"/>
    <col min="260" max="260" width="9.6640625" style="1" customWidth="1"/>
    <col min="261" max="261" width="22.88671875" style="1" customWidth="1"/>
    <col min="262" max="262" width="3.6640625" style="1" customWidth="1"/>
    <col min="263" max="263" width="8.6640625" style="1" customWidth="1"/>
    <col min="264" max="264" width="3.6640625" style="1" customWidth="1"/>
    <col min="265" max="265" width="8.6640625" style="1" customWidth="1"/>
    <col min="266" max="266" width="3.6640625" style="1" customWidth="1"/>
    <col min="267" max="267" width="8.6640625" style="1" customWidth="1"/>
    <col min="268" max="268" width="3.6640625" style="1" customWidth="1"/>
    <col min="269" max="269" width="8.6640625" style="1" customWidth="1"/>
    <col min="270" max="270" width="3.6640625" style="1" customWidth="1"/>
    <col min="271" max="277" width="8.6640625" style="1" customWidth="1"/>
    <col min="278" max="278" width="22.88671875" style="1" customWidth="1"/>
    <col min="279" max="514" width="8.88671875" style="1"/>
    <col min="515" max="515" width="3.6640625" style="1" customWidth="1"/>
    <col min="516" max="516" width="9.6640625" style="1" customWidth="1"/>
    <col min="517" max="517" width="22.88671875" style="1" customWidth="1"/>
    <col min="518" max="518" width="3.6640625" style="1" customWidth="1"/>
    <col min="519" max="519" width="8.6640625" style="1" customWidth="1"/>
    <col min="520" max="520" width="3.6640625" style="1" customWidth="1"/>
    <col min="521" max="521" width="8.6640625" style="1" customWidth="1"/>
    <col min="522" max="522" width="3.6640625" style="1" customWidth="1"/>
    <col min="523" max="523" width="8.6640625" style="1" customWidth="1"/>
    <col min="524" max="524" width="3.6640625" style="1" customWidth="1"/>
    <col min="525" max="525" width="8.6640625" style="1" customWidth="1"/>
    <col min="526" max="526" width="3.6640625" style="1" customWidth="1"/>
    <col min="527" max="533" width="8.6640625" style="1" customWidth="1"/>
    <col min="534" max="534" width="22.88671875" style="1" customWidth="1"/>
    <col min="535" max="770" width="8.88671875" style="1"/>
    <col min="771" max="771" width="3.6640625" style="1" customWidth="1"/>
    <col min="772" max="772" width="9.6640625" style="1" customWidth="1"/>
    <col min="773" max="773" width="22.88671875" style="1" customWidth="1"/>
    <col min="774" max="774" width="3.6640625" style="1" customWidth="1"/>
    <col min="775" max="775" width="8.6640625" style="1" customWidth="1"/>
    <col min="776" max="776" width="3.6640625" style="1" customWidth="1"/>
    <col min="777" max="777" width="8.6640625" style="1" customWidth="1"/>
    <col min="778" max="778" width="3.6640625" style="1" customWidth="1"/>
    <col min="779" max="779" width="8.6640625" style="1" customWidth="1"/>
    <col min="780" max="780" width="3.6640625" style="1" customWidth="1"/>
    <col min="781" max="781" width="8.6640625" style="1" customWidth="1"/>
    <col min="782" max="782" width="3.6640625" style="1" customWidth="1"/>
    <col min="783" max="789" width="8.6640625" style="1" customWidth="1"/>
    <col min="790" max="790" width="22.88671875" style="1" customWidth="1"/>
    <col min="791" max="1026" width="8.88671875" style="1"/>
    <col min="1027" max="1027" width="3.6640625" style="1" customWidth="1"/>
    <col min="1028" max="1028" width="9.6640625" style="1" customWidth="1"/>
    <col min="1029" max="1029" width="22.88671875" style="1" customWidth="1"/>
    <col min="1030" max="1030" width="3.6640625" style="1" customWidth="1"/>
    <col min="1031" max="1031" width="8.6640625" style="1" customWidth="1"/>
    <col min="1032" max="1032" width="3.6640625" style="1" customWidth="1"/>
    <col min="1033" max="1033" width="8.6640625" style="1" customWidth="1"/>
    <col min="1034" max="1034" width="3.6640625" style="1" customWidth="1"/>
    <col min="1035" max="1035" width="8.6640625" style="1" customWidth="1"/>
    <col min="1036" max="1036" width="3.6640625" style="1" customWidth="1"/>
    <col min="1037" max="1037" width="8.6640625" style="1" customWidth="1"/>
    <col min="1038" max="1038" width="3.6640625" style="1" customWidth="1"/>
    <col min="1039" max="1045" width="8.6640625" style="1" customWidth="1"/>
    <col min="1046" max="1046" width="22.88671875" style="1" customWidth="1"/>
    <col min="1047" max="1282" width="8.88671875" style="1"/>
    <col min="1283" max="1283" width="3.6640625" style="1" customWidth="1"/>
    <col min="1284" max="1284" width="9.6640625" style="1" customWidth="1"/>
    <col min="1285" max="1285" width="22.88671875" style="1" customWidth="1"/>
    <col min="1286" max="1286" width="3.6640625" style="1" customWidth="1"/>
    <col min="1287" max="1287" width="8.6640625" style="1" customWidth="1"/>
    <col min="1288" max="1288" width="3.6640625" style="1" customWidth="1"/>
    <col min="1289" max="1289" width="8.6640625" style="1" customWidth="1"/>
    <col min="1290" max="1290" width="3.6640625" style="1" customWidth="1"/>
    <col min="1291" max="1291" width="8.6640625" style="1" customWidth="1"/>
    <col min="1292" max="1292" width="3.6640625" style="1" customWidth="1"/>
    <col min="1293" max="1293" width="8.6640625" style="1" customWidth="1"/>
    <col min="1294" max="1294" width="3.6640625" style="1" customWidth="1"/>
    <col min="1295" max="1301" width="8.6640625" style="1" customWidth="1"/>
    <col min="1302" max="1302" width="22.88671875" style="1" customWidth="1"/>
    <col min="1303" max="1538" width="8.88671875" style="1"/>
    <col min="1539" max="1539" width="3.6640625" style="1" customWidth="1"/>
    <col min="1540" max="1540" width="9.6640625" style="1" customWidth="1"/>
    <col min="1541" max="1541" width="22.88671875" style="1" customWidth="1"/>
    <col min="1542" max="1542" width="3.6640625" style="1" customWidth="1"/>
    <col min="1543" max="1543" width="8.6640625" style="1" customWidth="1"/>
    <col min="1544" max="1544" width="3.6640625" style="1" customWidth="1"/>
    <col min="1545" max="1545" width="8.6640625" style="1" customWidth="1"/>
    <col min="1546" max="1546" width="3.6640625" style="1" customWidth="1"/>
    <col min="1547" max="1547" width="8.6640625" style="1" customWidth="1"/>
    <col min="1548" max="1548" width="3.6640625" style="1" customWidth="1"/>
    <col min="1549" max="1549" width="8.6640625" style="1" customWidth="1"/>
    <col min="1550" max="1550" width="3.6640625" style="1" customWidth="1"/>
    <col min="1551" max="1557" width="8.6640625" style="1" customWidth="1"/>
    <col min="1558" max="1558" width="22.88671875" style="1" customWidth="1"/>
    <col min="1559" max="1794" width="8.88671875" style="1"/>
    <col min="1795" max="1795" width="3.6640625" style="1" customWidth="1"/>
    <col min="1796" max="1796" width="9.6640625" style="1" customWidth="1"/>
    <col min="1797" max="1797" width="22.88671875" style="1" customWidth="1"/>
    <col min="1798" max="1798" width="3.6640625" style="1" customWidth="1"/>
    <col min="1799" max="1799" width="8.6640625" style="1" customWidth="1"/>
    <col min="1800" max="1800" width="3.6640625" style="1" customWidth="1"/>
    <col min="1801" max="1801" width="8.6640625" style="1" customWidth="1"/>
    <col min="1802" max="1802" width="3.6640625" style="1" customWidth="1"/>
    <col min="1803" max="1803" width="8.6640625" style="1" customWidth="1"/>
    <col min="1804" max="1804" width="3.6640625" style="1" customWidth="1"/>
    <col min="1805" max="1805" width="8.6640625" style="1" customWidth="1"/>
    <col min="1806" max="1806" width="3.6640625" style="1" customWidth="1"/>
    <col min="1807" max="1813" width="8.6640625" style="1" customWidth="1"/>
    <col min="1814" max="1814" width="22.88671875" style="1" customWidth="1"/>
    <col min="1815" max="2050" width="8.88671875" style="1"/>
    <col min="2051" max="2051" width="3.6640625" style="1" customWidth="1"/>
    <col min="2052" max="2052" width="9.6640625" style="1" customWidth="1"/>
    <col min="2053" max="2053" width="22.88671875" style="1" customWidth="1"/>
    <col min="2054" max="2054" width="3.6640625" style="1" customWidth="1"/>
    <col min="2055" max="2055" width="8.6640625" style="1" customWidth="1"/>
    <col min="2056" max="2056" width="3.6640625" style="1" customWidth="1"/>
    <col min="2057" max="2057" width="8.6640625" style="1" customWidth="1"/>
    <col min="2058" max="2058" width="3.6640625" style="1" customWidth="1"/>
    <col min="2059" max="2059" width="8.6640625" style="1" customWidth="1"/>
    <col min="2060" max="2060" width="3.6640625" style="1" customWidth="1"/>
    <col min="2061" max="2061" width="8.6640625" style="1" customWidth="1"/>
    <col min="2062" max="2062" width="3.6640625" style="1" customWidth="1"/>
    <col min="2063" max="2069" width="8.6640625" style="1" customWidth="1"/>
    <col min="2070" max="2070" width="22.88671875" style="1" customWidth="1"/>
    <col min="2071" max="2306" width="8.88671875" style="1"/>
    <col min="2307" max="2307" width="3.6640625" style="1" customWidth="1"/>
    <col min="2308" max="2308" width="9.6640625" style="1" customWidth="1"/>
    <col min="2309" max="2309" width="22.88671875" style="1" customWidth="1"/>
    <col min="2310" max="2310" width="3.6640625" style="1" customWidth="1"/>
    <col min="2311" max="2311" width="8.6640625" style="1" customWidth="1"/>
    <col min="2312" max="2312" width="3.6640625" style="1" customWidth="1"/>
    <col min="2313" max="2313" width="8.6640625" style="1" customWidth="1"/>
    <col min="2314" max="2314" width="3.6640625" style="1" customWidth="1"/>
    <col min="2315" max="2315" width="8.6640625" style="1" customWidth="1"/>
    <col min="2316" max="2316" width="3.6640625" style="1" customWidth="1"/>
    <col min="2317" max="2317" width="8.6640625" style="1" customWidth="1"/>
    <col min="2318" max="2318" width="3.6640625" style="1" customWidth="1"/>
    <col min="2319" max="2325" width="8.6640625" style="1" customWidth="1"/>
    <col min="2326" max="2326" width="22.88671875" style="1" customWidth="1"/>
    <col min="2327" max="2562" width="8.88671875" style="1"/>
    <col min="2563" max="2563" width="3.6640625" style="1" customWidth="1"/>
    <col min="2564" max="2564" width="9.6640625" style="1" customWidth="1"/>
    <col min="2565" max="2565" width="22.88671875" style="1" customWidth="1"/>
    <col min="2566" max="2566" width="3.6640625" style="1" customWidth="1"/>
    <col min="2567" max="2567" width="8.6640625" style="1" customWidth="1"/>
    <col min="2568" max="2568" width="3.6640625" style="1" customWidth="1"/>
    <col min="2569" max="2569" width="8.6640625" style="1" customWidth="1"/>
    <col min="2570" max="2570" width="3.6640625" style="1" customWidth="1"/>
    <col min="2571" max="2571" width="8.6640625" style="1" customWidth="1"/>
    <col min="2572" max="2572" width="3.6640625" style="1" customWidth="1"/>
    <col min="2573" max="2573" width="8.6640625" style="1" customWidth="1"/>
    <col min="2574" max="2574" width="3.6640625" style="1" customWidth="1"/>
    <col min="2575" max="2581" width="8.6640625" style="1" customWidth="1"/>
    <col min="2582" max="2582" width="22.88671875" style="1" customWidth="1"/>
    <col min="2583" max="2818" width="8.88671875" style="1"/>
    <col min="2819" max="2819" width="3.6640625" style="1" customWidth="1"/>
    <col min="2820" max="2820" width="9.6640625" style="1" customWidth="1"/>
    <col min="2821" max="2821" width="22.88671875" style="1" customWidth="1"/>
    <col min="2822" max="2822" width="3.6640625" style="1" customWidth="1"/>
    <col min="2823" max="2823" width="8.6640625" style="1" customWidth="1"/>
    <col min="2824" max="2824" width="3.6640625" style="1" customWidth="1"/>
    <col min="2825" max="2825" width="8.6640625" style="1" customWidth="1"/>
    <col min="2826" max="2826" width="3.6640625" style="1" customWidth="1"/>
    <col min="2827" max="2827" width="8.6640625" style="1" customWidth="1"/>
    <col min="2828" max="2828" width="3.6640625" style="1" customWidth="1"/>
    <col min="2829" max="2829" width="8.6640625" style="1" customWidth="1"/>
    <col min="2830" max="2830" width="3.6640625" style="1" customWidth="1"/>
    <col min="2831" max="2837" width="8.6640625" style="1" customWidth="1"/>
    <col min="2838" max="2838" width="22.88671875" style="1" customWidth="1"/>
    <col min="2839" max="3074" width="8.88671875" style="1"/>
    <col min="3075" max="3075" width="3.6640625" style="1" customWidth="1"/>
    <col min="3076" max="3076" width="9.6640625" style="1" customWidth="1"/>
    <col min="3077" max="3077" width="22.88671875" style="1" customWidth="1"/>
    <col min="3078" max="3078" width="3.6640625" style="1" customWidth="1"/>
    <col min="3079" max="3079" width="8.6640625" style="1" customWidth="1"/>
    <col min="3080" max="3080" width="3.6640625" style="1" customWidth="1"/>
    <col min="3081" max="3081" width="8.6640625" style="1" customWidth="1"/>
    <col min="3082" max="3082" width="3.6640625" style="1" customWidth="1"/>
    <col min="3083" max="3083" width="8.6640625" style="1" customWidth="1"/>
    <col min="3084" max="3084" width="3.6640625" style="1" customWidth="1"/>
    <col min="3085" max="3085" width="8.6640625" style="1" customWidth="1"/>
    <col min="3086" max="3086" width="3.6640625" style="1" customWidth="1"/>
    <col min="3087" max="3093" width="8.6640625" style="1" customWidth="1"/>
    <col min="3094" max="3094" width="22.88671875" style="1" customWidth="1"/>
    <col min="3095" max="3330" width="8.88671875" style="1"/>
    <col min="3331" max="3331" width="3.6640625" style="1" customWidth="1"/>
    <col min="3332" max="3332" width="9.6640625" style="1" customWidth="1"/>
    <col min="3333" max="3333" width="22.88671875" style="1" customWidth="1"/>
    <col min="3334" max="3334" width="3.6640625" style="1" customWidth="1"/>
    <col min="3335" max="3335" width="8.6640625" style="1" customWidth="1"/>
    <col min="3336" max="3336" width="3.6640625" style="1" customWidth="1"/>
    <col min="3337" max="3337" width="8.6640625" style="1" customWidth="1"/>
    <col min="3338" max="3338" width="3.6640625" style="1" customWidth="1"/>
    <col min="3339" max="3339" width="8.6640625" style="1" customWidth="1"/>
    <col min="3340" max="3340" width="3.6640625" style="1" customWidth="1"/>
    <col min="3341" max="3341" width="8.6640625" style="1" customWidth="1"/>
    <col min="3342" max="3342" width="3.6640625" style="1" customWidth="1"/>
    <col min="3343" max="3349" width="8.6640625" style="1" customWidth="1"/>
    <col min="3350" max="3350" width="22.88671875" style="1" customWidth="1"/>
    <col min="3351" max="3586" width="8.88671875" style="1"/>
    <col min="3587" max="3587" width="3.6640625" style="1" customWidth="1"/>
    <col min="3588" max="3588" width="9.6640625" style="1" customWidth="1"/>
    <col min="3589" max="3589" width="22.88671875" style="1" customWidth="1"/>
    <col min="3590" max="3590" width="3.6640625" style="1" customWidth="1"/>
    <col min="3591" max="3591" width="8.6640625" style="1" customWidth="1"/>
    <col min="3592" max="3592" width="3.6640625" style="1" customWidth="1"/>
    <col min="3593" max="3593" width="8.6640625" style="1" customWidth="1"/>
    <col min="3594" max="3594" width="3.6640625" style="1" customWidth="1"/>
    <col min="3595" max="3595" width="8.6640625" style="1" customWidth="1"/>
    <col min="3596" max="3596" width="3.6640625" style="1" customWidth="1"/>
    <col min="3597" max="3597" width="8.6640625" style="1" customWidth="1"/>
    <col min="3598" max="3598" width="3.6640625" style="1" customWidth="1"/>
    <col min="3599" max="3605" width="8.6640625" style="1" customWidth="1"/>
    <col min="3606" max="3606" width="22.88671875" style="1" customWidth="1"/>
    <col min="3607" max="3842" width="8.88671875" style="1"/>
    <col min="3843" max="3843" width="3.6640625" style="1" customWidth="1"/>
    <col min="3844" max="3844" width="9.6640625" style="1" customWidth="1"/>
    <col min="3845" max="3845" width="22.88671875" style="1" customWidth="1"/>
    <col min="3846" max="3846" width="3.6640625" style="1" customWidth="1"/>
    <col min="3847" max="3847" width="8.6640625" style="1" customWidth="1"/>
    <col min="3848" max="3848" width="3.6640625" style="1" customWidth="1"/>
    <col min="3849" max="3849" width="8.6640625" style="1" customWidth="1"/>
    <col min="3850" max="3850" width="3.6640625" style="1" customWidth="1"/>
    <col min="3851" max="3851" width="8.6640625" style="1" customWidth="1"/>
    <col min="3852" max="3852" width="3.6640625" style="1" customWidth="1"/>
    <col min="3853" max="3853" width="8.6640625" style="1" customWidth="1"/>
    <col min="3854" max="3854" width="3.6640625" style="1" customWidth="1"/>
    <col min="3855" max="3861" width="8.6640625" style="1" customWidth="1"/>
    <col min="3862" max="3862" width="22.88671875" style="1" customWidth="1"/>
    <col min="3863" max="4098" width="8.88671875" style="1"/>
    <col min="4099" max="4099" width="3.6640625" style="1" customWidth="1"/>
    <col min="4100" max="4100" width="9.6640625" style="1" customWidth="1"/>
    <col min="4101" max="4101" width="22.88671875" style="1" customWidth="1"/>
    <col min="4102" max="4102" width="3.6640625" style="1" customWidth="1"/>
    <col min="4103" max="4103" width="8.6640625" style="1" customWidth="1"/>
    <col min="4104" max="4104" width="3.6640625" style="1" customWidth="1"/>
    <col min="4105" max="4105" width="8.6640625" style="1" customWidth="1"/>
    <col min="4106" max="4106" width="3.6640625" style="1" customWidth="1"/>
    <col min="4107" max="4107" width="8.6640625" style="1" customWidth="1"/>
    <col min="4108" max="4108" width="3.6640625" style="1" customWidth="1"/>
    <col min="4109" max="4109" width="8.6640625" style="1" customWidth="1"/>
    <col min="4110" max="4110" width="3.6640625" style="1" customWidth="1"/>
    <col min="4111" max="4117" width="8.6640625" style="1" customWidth="1"/>
    <col min="4118" max="4118" width="22.88671875" style="1" customWidth="1"/>
    <col min="4119" max="4354" width="8.88671875" style="1"/>
    <col min="4355" max="4355" width="3.6640625" style="1" customWidth="1"/>
    <col min="4356" max="4356" width="9.6640625" style="1" customWidth="1"/>
    <col min="4357" max="4357" width="22.88671875" style="1" customWidth="1"/>
    <col min="4358" max="4358" width="3.6640625" style="1" customWidth="1"/>
    <col min="4359" max="4359" width="8.6640625" style="1" customWidth="1"/>
    <col min="4360" max="4360" width="3.6640625" style="1" customWidth="1"/>
    <col min="4361" max="4361" width="8.6640625" style="1" customWidth="1"/>
    <col min="4362" max="4362" width="3.6640625" style="1" customWidth="1"/>
    <col min="4363" max="4363" width="8.6640625" style="1" customWidth="1"/>
    <col min="4364" max="4364" width="3.6640625" style="1" customWidth="1"/>
    <col min="4365" max="4365" width="8.6640625" style="1" customWidth="1"/>
    <col min="4366" max="4366" width="3.6640625" style="1" customWidth="1"/>
    <col min="4367" max="4373" width="8.6640625" style="1" customWidth="1"/>
    <col min="4374" max="4374" width="22.88671875" style="1" customWidth="1"/>
    <col min="4375" max="4610" width="8.88671875" style="1"/>
    <col min="4611" max="4611" width="3.6640625" style="1" customWidth="1"/>
    <col min="4612" max="4612" width="9.6640625" style="1" customWidth="1"/>
    <col min="4613" max="4613" width="22.88671875" style="1" customWidth="1"/>
    <col min="4614" max="4614" width="3.6640625" style="1" customWidth="1"/>
    <col min="4615" max="4615" width="8.6640625" style="1" customWidth="1"/>
    <col min="4616" max="4616" width="3.6640625" style="1" customWidth="1"/>
    <col min="4617" max="4617" width="8.6640625" style="1" customWidth="1"/>
    <col min="4618" max="4618" width="3.6640625" style="1" customWidth="1"/>
    <col min="4619" max="4619" width="8.6640625" style="1" customWidth="1"/>
    <col min="4620" max="4620" width="3.6640625" style="1" customWidth="1"/>
    <col min="4621" max="4621" width="8.6640625" style="1" customWidth="1"/>
    <col min="4622" max="4622" width="3.6640625" style="1" customWidth="1"/>
    <col min="4623" max="4629" width="8.6640625" style="1" customWidth="1"/>
    <col min="4630" max="4630" width="22.88671875" style="1" customWidth="1"/>
    <col min="4631" max="4866" width="8.88671875" style="1"/>
    <col min="4867" max="4867" width="3.6640625" style="1" customWidth="1"/>
    <col min="4868" max="4868" width="9.6640625" style="1" customWidth="1"/>
    <col min="4869" max="4869" width="22.88671875" style="1" customWidth="1"/>
    <col min="4870" max="4870" width="3.6640625" style="1" customWidth="1"/>
    <col min="4871" max="4871" width="8.6640625" style="1" customWidth="1"/>
    <col min="4872" max="4872" width="3.6640625" style="1" customWidth="1"/>
    <col min="4873" max="4873" width="8.6640625" style="1" customWidth="1"/>
    <col min="4874" max="4874" width="3.6640625" style="1" customWidth="1"/>
    <col min="4875" max="4875" width="8.6640625" style="1" customWidth="1"/>
    <col min="4876" max="4876" width="3.6640625" style="1" customWidth="1"/>
    <col min="4877" max="4877" width="8.6640625" style="1" customWidth="1"/>
    <col min="4878" max="4878" width="3.6640625" style="1" customWidth="1"/>
    <col min="4879" max="4885" width="8.6640625" style="1" customWidth="1"/>
    <col min="4886" max="4886" width="22.88671875" style="1" customWidth="1"/>
    <col min="4887" max="5122" width="8.88671875" style="1"/>
    <col min="5123" max="5123" width="3.6640625" style="1" customWidth="1"/>
    <col min="5124" max="5124" width="9.6640625" style="1" customWidth="1"/>
    <col min="5125" max="5125" width="22.88671875" style="1" customWidth="1"/>
    <col min="5126" max="5126" width="3.6640625" style="1" customWidth="1"/>
    <col min="5127" max="5127" width="8.6640625" style="1" customWidth="1"/>
    <col min="5128" max="5128" width="3.6640625" style="1" customWidth="1"/>
    <col min="5129" max="5129" width="8.6640625" style="1" customWidth="1"/>
    <col min="5130" max="5130" width="3.6640625" style="1" customWidth="1"/>
    <col min="5131" max="5131" width="8.6640625" style="1" customWidth="1"/>
    <col min="5132" max="5132" width="3.6640625" style="1" customWidth="1"/>
    <col min="5133" max="5133" width="8.6640625" style="1" customWidth="1"/>
    <col min="5134" max="5134" width="3.6640625" style="1" customWidth="1"/>
    <col min="5135" max="5141" width="8.6640625" style="1" customWidth="1"/>
    <col min="5142" max="5142" width="22.88671875" style="1" customWidth="1"/>
    <col min="5143" max="5378" width="8.88671875" style="1"/>
    <col min="5379" max="5379" width="3.6640625" style="1" customWidth="1"/>
    <col min="5380" max="5380" width="9.6640625" style="1" customWidth="1"/>
    <col min="5381" max="5381" width="22.88671875" style="1" customWidth="1"/>
    <col min="5382" max="5382" width="3.6640625" style="1" customWidth="1"/>
    <col min="5383" max="5383" width="8.6640625" style="1" customWidth="1"/>
    <col min="5384" max="5384" width="3.6640625" style="1" customWidth="1"/>
    <col min="5385" max="5385" width="8.6640625" style="1" customWidth="1"/>
    <col min="5386" max="5386" width="3.6640625" style="1" customWidth="1"/>
    <col min="5387" max="5387" width="8.6640625" style="1" customWidth="1"/>
    <col min="5388" max="5388" width="3.6640625" style="1" customWidth="1"/>
    <col min="5389" max="5389" width="8.6640625" style="1" customWidth="1"/>
    <col min="5390" max="5390" width="3.6640625" style="1" customWidth="1"/>
    <col min="5391" max="5397" width="8.6640625" style="1" customWidth="1"/>
    <col min="5398" max="5398" width="22.88671875" style="1" customWidth="1"/>
    <col min="5399" max="5634" width="8.88671875" style="1"/>
    <col min="5635" max="5635" width="3.6640625" style="1" customWidth="1"/>
    <col min="5636" max="5636" width="9.6640625" style="1" customWidth="1"/>
    <col min="5637" max="5637" width="22.88671875" style="1" customWidth="1"/>
    <col min="5638" max="5638" width="3.6640625" style="1" customWidth="1"/>
    <col min="5639" max="5639" width="8.6640625" style="1" customWidth="1"/>
    <col min="5640" max="5640" width="3.6640625" style="1" customWidth="1"/>
    <col min="5641" max="5641" width="8.6640625" style="1" customWidth="1"/>
    <col min="5642" max="5642" width="3.6640625" style="1" customWidth="1"/>
    <col min="5643" max="5643" width="8.6640625" style="1" customWidth="1"/>
    <col min="5644" max="5644" width="3.6640625" style="1" customWidth="1"/>
    <col min="5645" max="5645" width="8.6640625" style="1" customWidth="1"/>
    <col min="5646" max="5646" width="3.6640625" style="1" customWidth="1"/>
    <col min="5647" max="5653" width="8.6640625" style="1" customWidth="1"/>
    <col min="5654" max="5654" width="22.88671875" style="1" customWidth="1"/>
    <col min="5655" max="5890" width="8.88671875" style="1"/>
    <col min="5891" max="5891" width="3.6640625" style="1" customWidth="1"/>
    <col min="5892" max="5892" width="9.6640625" style="1" customWidth="1"/>
    <col min="5893" max="5893" width="22.88671875" style="1" customWidth="1"/>
    <col min="5894" max="5894" width="3.6640625" style="1" customWidth="1"/>
    <col min="5895" max="5895" width="8.6640625" style="1" customWidth="1"/>
    <col min="5896" max="5896" width="3.6640625" style="1" customWidth="1"/>
    <col min="5897" max="5897" width="8.6640625" style="1" customWidth="1"/>
    <col min="5898" max="5898" width="3.6640625" style="1" customWidth="1"/>
    <col min="5899" max="5899" width="8.6640625" style="1" customWidth="1"/>
    <col min="5900" max="5900" width="3.6640625" style="1" customWidth="1"/>
    <col min="5901" max="5901" width="8.6640625" style="1" customWidth="1"/>
    <col min="5902" max="5902" width="3.6640625" style="1" customWidth="1"/>
    <col min="5903" max="5909" width="8.6640625" style="1" customWidth="1"/>
    <col min="5910" max="5910" width="22.88671875" style="1" customWidth="1"/>
    <col min="5911" max="6146" width="8.88671875" style="1"/>
    <col min="6147" max="6147" width="3.6640625" style="1" customWidth="1"/>
    <col min="6148" max="6148" width="9.6640625" style="1" customWidth="1"/>
    <col min="6149" max="6149" width="22.88671875" style="1" customWidth="1"/>
    <col min="6150" max="6150" width="3.6640625" style="1" customWidth="1"/>
    <col min="6151" max="6151" width="8.6640625" style="1" customWidth="1"/>
    <col min="6152" max="6152" width="3.6640625" style="1" customWidth="1"/>
    <col min="6153" max="6153" width="8.6640625" style="1" customWidth="1"/>
    <col min="6154" max="6154" width="3.6640625" style="1" customWidth="1"/>
    <col min="6155" max="6155" width="8.6640625" style="1" customWidth="1"/>
    <col min="6156" max="6156" width="3.6640625" style="1" customWidth="1"/>
    <col min="6157" max="6157" width="8.6640625" style="1" customWidth="1"/>
    <col min="6158" max="6158" width="3.6640625" style="1" customWidth="1"/>
    <col min="6159" max="6165" width="8.6640625" style="1" customWidth="1"/>
    <col min="6166" max="6166" width="22.88671875" style="1" customWidth="1"/>
    <col min="6167" max="6402" width="8.88671875" style="1"/>
    <col min="6403" max="6403" width="3.6640625" style="1" customWidth="1"/>
    <col min="6404" max="6404" width="9.6640625" style="1" customWidth="1"/>
    <col min="6405" max="6405" width="22.88671875" style="1" customWidth="1"/>
    <col min="6406" max="6406" width="3.6640625" style="1" customWidth="1"/>
    <col min="6407" max="6407" width="8.6640625" style="1" customWidth="1"/>
    <col min="6408" max="6408" width="3.6640625" style="1" customWidth="1"/>
    <col min="6409" max="6409" width="8.6640625" style="1" customWidth="1"/>
    <col min="6410" max="6410" width="3.6640625" style="1" customWidth="1"/>
    <col min="6411" max="6411" width="8.6640625" style="1" customWidth="1"/>
    <col min="6412" max="6412" width="3.6640625" style="1" customWidth="1"/>
    <col min="6413" max="6413" width="8.6640625" style="1" customWidth="1"/>
    <col min="6414" max="6414" width="3.6640625" style="1" customWidth="1"/>
    <col min="6415" max="6421" width="8.6640625" style="1" customWidth="1"/>
    <col min="6422" max="6422" width="22.88671875" style="1" customWidth="1"/>
    <col min="6423" max="6658" width="8.88671875" style="1"/>
    <col min="6659" max="6659" width="3.6640625" style="1" customWidth="1"/>
    <col min="6660" max="6660" width="9.6640625" style="1" customWidth="1"/>
    <col min="6661" max="6661" width="22.88671875" style="1" customWidth="1"/>
    <col min="6662" max="6662" width="3.6640625" style="1" customWidth="1"/>
    <col min="6663" max="6663" width="8.6640625" style="1" customWidth="1"/>
    <col min="6664" max="6664" width="3.6640625" style="1" customWidth="1"/>
    <col min="6665" max="6665" width="8.6640625" style="1" customWidth="1"/>
    <col min="6666" max="6666" width="3.6640625" style="1" customWidth="1"/>
    <col min="6667" max="6667" width="8.6640625" style="1" customWidth="1"/>
    <col min="6668" max="6668" width="3.6640625" style="1" customWidth="1"/>
    <col min="6669" max="6669" width="8.6640625" style="1" customWidth="1"/>
    <col min="6670" max="6670" width="3.6640625" style="1" customWidth="1"/>
    <col min="6671" max="6677" width="8.6640625" style="1" customWidth="1"/>
    <col min="6678" max="6678" width="22.88671875" style="1" customWidth="1"/>
    <col min="6679" max="6914" width="8.88671875" style="1"/>
    <col min="6915" max="6915" width="3.6640625" style="1" customWidth="1"/>
    <col min="6916" max="6916" width="9.6640625" style="1" customWidth="1"/>
    <col min="6917" max="6917" width="22.88671875" style="1" customWidth="1"/>
    <col min="6918" max="6918" width="3.6640625" style="1" customWidth="1"/>
    <col min="6919" max="6919" width="8.6640625" style="1" customWidth="1"/>
    <col min="6920" max="6920" width="3.6640625" style="1" customWidth="1"/>
    <col min="6921" max="6921" width="8.6640625" style="1" customWidth="1"/>
    <col min="6922" max="6922" width="3.6640625" style="1" customWidth="1"/>
    <col min="6923" max="6923" width="8.6640625" style="1" customWidth="1"/>
    <col min="6924" max="6924" width="3.6640625" style="1" customWidth="1"/>
    <col min="6925" max="6925" width="8.6640625" style="1" customWidth="1"/>
    <col min="6926" max="6926" width="3.6640625" style="1" customWidth="1"/>
    <col min="6927" max="6933" width="8.6640625" style="1" customWidth="1"/>
    <col min="6934" max="6934" width="22.88671875" style="1" customWidth="1"/>
    <col min="6935" max="7170" width="8.88671875" style="1"/>
    <col min="7171" max="7171" width="3.6640625" style="1" customWidth="1"/>
    <col min="7172" max="7172" width="9.6640625" style="1" customWidth="1"/>
    <col min="7173" max="7173" width="22.88671875" style="1" customWidth="1"/>
    <col min="7174" max="7174" width="3.6640625" style="1" customWidth="1"/>
    <col min="7175" max="7175" width="8.6640625" style="1" customWidth="1"/>
    <col min="7176" max="7176" width="3.6640625" style="1" customWidth="1"/>
    <col min="7177" max="7177" width="8.6640625" style="1" customWidth="1"/>
    <col min="7178" max="7178" width="3.6640625" style="1" customWidth="1"/>
    <col min="7179" max="7179" width="8.6640625" style="1" customWidth="1"/>
    <col min="7180" max="7180" width="3.6640625" style="1" customWidth="1"/>
    <col min="7181" max="7181" width="8.6640625" style="1" customWidth="1"/>
    <col min="7182" max="7182" width="3.6640625" style="1" customWidth="1"/>
    <col min="7183" max="7189" width="8.6640625" style="1" customWidth="1"/>
    <col min="7190" max="7190" width="22.88671875" style="1" customWidth="1"/>
    <col min="7191" max="7426" width="8.88671875" style="1"/>
    <col min="7427" max="7427" width="3.6640625" style="1" customWidth="1"/>
    <col min="7428" max="7428" width="9.6640625" style="1" customWidth="1"/>
    <col min="7429" max="7429" width="22.88671875" style="1" customWidth="1"/>
    <col min="7430" max="7430" width="3.6640625" style="1" customWidth="1"/>
    <col min="7431" max="7431" width="8.6640625" style="1" customWidth="1"/>
    <col min="7432" max="7432" width="3.6640625" style="1" customWidth="1"/>
    <col min="7433" max="7433" width="8.6640625" style="1" customWidth="1"/>
    <col min="7434" max="7434" width="3.6640625" style="1" customWidth="1"/>
    <col min="7435" max="7435" width="8.6640625" style="1" customWidth="1"/>
    <col min="7436" max="7436" width="3.6640625" style="1" customWidth="1"/>
    <col min="7437" max="7437" width="8.6640625" style="1" customWidth="1"/>
    <col min="7438" max="7438" width="3.6640625" style="1" customWidth="1"/>
    <col min="7439" max="7445" width="8.6640625" style="1" customWidth="1"/>
    <col min="7446" max="7446" width="22.88671875" style="1" customWidth="1"/>
    <col min="7447" max="7682" width="8.88671875" style="1"/>
    <col min="7683" max="7683" width="3.6640625" style="1" customWidth="1"/>
    <col min="7684" max="7684" width="9.6640625" style="1" customWidth="1"/>
    <col min="7685" max="7685" width="22.88671875" style="1" customWidth="1"/>
    <col min="7686" max="7686" width="3.6640625" style="1" customWidth="1"/>
    <col min="7687" max="7687" width="8.6640625" style="1" customWidth="1"/>
    <col min="7688" max="7688" width="3.6640625" style="1" customWidth="1"/>
    <col min="7689" max="7689" width="8.6640625" style="1" customWidth="1"/>
    <col min="7690" max="7690" width="3.6640625" style="1" customWidth="1"/>
    <col min="7691" max="7691" width="8.6640625" style="1" customWidth="1"/>
    <col min="7692" max="7692" width="3.6640625" style="1" customWidth="1"/>
    <col min="7693" max="7693" width="8.6640625" style="1" customWidth="1"/>
    <col min="7694" max="7694" width="3.6640625" style="1" customWidth="1"/>
    <col min="7695" max="7701" width="8.6640625" style="1" customWidth="1"/>
    <col min="7702" max="7702" width="22.88671875" style="1" customWidth="1"/>
    <col min="7703" max="7938" width="8.88671875" style="1"/>
    <col min="7939" max="7939" width="3.6640625" style="1" customWidth="1"/>
    <col min="7940" max="7940" width="9.6640625" style="1" customWidth="1"/>
    <col min="7941" max="7941" width="22.88671875" style="1" customWidth="1"/>
    <col min="7942" max="7942" width="3.6640625" style="1" customWidth="1"/>
    <col min="7943" max="7943" width="8.6640625" style="1" customWidth="1"/>
    <col min="7944" max="7944" width="3.6640625" style="1" customWidth="1"/>
    <col min="7945" max="7945" width="8.6640625" style="1" customWidth="1"/>
    <col min="7946" max="7946" width="3.6640625" style="1" customWidth="1"/>
    <col min="7947" max="7947" width="8.6640625" style="1" customWidth="1"/>
    <col min="7948" max="7948" width="3.6640625" style="1" customWidth="1"/>
    <col min="7949" max="7949" width="8.6640625" style="1" customWidth="1"/>
    <col min="7950" max="7950" width="3.6640625" style="1" customWidth="1"/>
    <col min="7951" max="7957" width="8.6640625" style="1" customWidth="1"/>
    <col min="7958" max="7958" width="22.88671875" style="1" customWidth="1"/>
    <col min="7959" max="8194" width="8.88671875" style="1"/>
    <col min="8195" max="8195" width="3.6640625" style="1" customWidth="1"/>
    <col min="8196" max="8196" width="9.6640625" style="1" customWidth="1"/>
    <col min="8197" max="8197" width="22.88671875" style="1" customWidth="1"/>
    <col min="8198" max="8198" width="3.6640625" style="1" customWidth="1"/>
    <col min="8199" max="8199" width="8.6640625" style="1" customWidth="1"/>
    <col min="8200" max="8200" width="3.6640625" style="1" customWidth="1"/>
    <col min="8201" max="8201" width="8.6640625" style="1" customWidth="1"/>
    <col min="8202" max="8202" width="3.6640625" style="1" customWidth="1"/>
    <col min="8203" max="8203" width="8.6640625" style="1" customWidth="1"/>
    <col min="8204" max="8204" width="3.6640625" style="1" customWidth="1"/>
    <col min="8205" max="8205" width="8.6640625" style="1" customWidth="1"/>
    <col min="8206" max="8206" width="3.6640625" style="1" customWidth="1"/>
    <col min="8207" max="8213" width="8.6640625" style="1" customWidth="1"/>
    <col min="8214" max="8214" width="22.88671875" style="1" customWidth="1"/>
    <col min="8215" max="8450" width="8.88671875" style="1"/>
    <col min="8451" max="8451" width="3.6640625" style="1" customWidth="1"/>
    <col min="8452" max="8452" width="9.6640625" style="1" customWidth="1"/>
    <col min="8453" max="8453" width="22.88671875" style="1" customWidth="1"/>
    <col min="8454" max="8454" width="3.6640625" style="1" customWidth="1"/>
    <col min="8455" max="8455" width="8.6640625" style="1" customWidth="1"/>
    <col min="8456" max="8456" width="3.6640625" style="1" customWidth="1"/>
    <col min="8457" max="8457" width="8.6640625" style="1" customWidth="1"/>
    <col min="8458" max="8458" width="3.6640625" style="1" customWidth="1"/>
    <col min="8459" max="8459" width="8.6640625" style="1" customWidth="1"/>
    <col min="8460" max="8460" width="3.6640625" style="1" customWidth="1"/>
    <col min="8461" max="8461" width="8.6640625" style="1" customWidth="1"/>
    <col min="8462" max="8462" width="3.6640625" style="1" customWidth="1"/>
    <col min="8463" max="8469" width="8.6640625" style="1" customWidth="1"/>
    <col min="8470" max="8470" width="22.88671875" style="1" customWidth="1"/>
    <col min="8471" max="8706" width="8.88671875" style="1"/>
    <col min="8707" max="8707" width="3.6640625" style="1" customWidth="1"/>
    <col min="8708" max="8708" width="9.6640625" style="1" customWidth="1"/>
    <col min="8709" max="8709" width="22.88671875" style="1" customWidth="1"/>
    <col min="8710" max="8710" width="3.6640625" style="1" customWidth="1"/>
    <col min="8711" max="8711" width="8.6640625" style="1" customWidth="1"/>
    <col min="8712" max="8712" width="3.6640625" style="1" customWidth="1"/>
    <col min="8713" max="8713" width="8.6640625" style="1" customWidth="1"/>
    <col min="8714" max="8714" width="3.6640625" style="1" customWidth="1"/>
    <col min="8715" max="8715" width="8.6640625" style="1" customWidth="1"/>
    <col min="8716" max="8716" width="3.6640625" style="1" customWidth="1"/>
    <col min="8717" max="8717" width="8.6640625" style="1" customWidth="1"/>
    <col min="8718" max="8718" width="3.6640625" style="1" customWidth="1"/>
    <col min="8719" max="8725" width="8.6640625" style="1" customWidth="1"/>
    <col min="8726" max="8726" width="22.88671875" style="1" customWidth="1"/>
    <col min="8727" max="8962" width="8.88671875" style="1"/>
    <col min="8963" max="8963" width="3.6640625" style="1" customWidth="1"/>
    <col min="8964" max="8964" width="9.6640625" style="1" customWidth="1"/>
    <col min="8965" max="8965" width="22.88671875" style="1" customWidth="1"/>
    <col min="8966" max="8966" width="3.6640625" style="1" customWidth="1"/>
    <col min="8967" max="8967" width="8.6640625" style="1" customWidth="1"/>
    <col min="8968" max="8968" width="3.6640625" style="1" customWidth="1"/>
    <col min="8969" max="8969" width="8.6640625" style="1" customWidth="1"/>
    <col min="8970" max="8970" width="3.6640625" style="1" customWidth="1"/>
    <col min="8971" max="8971" width="8.6640625" style="1" customWidth="1"/>
    <col min="8972" max="8972" width="3.6640625" style="1" customWidth="1"/>
    <col min="8973" max="8973" width="8.6640625" style="1" customWidth="1"/>
    <col min="8974" max="8974" width="3.6640625" style="1" customWidth="1"/>
    <col min="8975" max="8981" width="8.6640625" style="1" customWidth="1"/>
    <col min="8982" max="8982" width="22.88671875" style="1" customWidth="1"/>
    <col min="8983" max="9218" width="8.88671875" style="1"/>
    <col min="9219" max="9219" width="3.6640625" style="1" customWidth="1"/>
    <col min="9220" max="9220" width="9.6640625" style="1" customWidth="1"/>
    <col min="9221" max="9221" width="22.88671875" style="1" customWidth="1"/>
    <col min="9222" max="9222" width="3.6640625" style="1" customWidth="1"/>
    <col min="9223" max="9223" width="8.6640625" style="1" customWidth="1"/>
    <col min="9224" max="9224" width="3.6640625" style="1" customWidth="1"/>
    <col min="9225" max="9225" width="8.6640625" style="1" customWidth="1"/>
    <col min="9226" max="9226" width="3.6640625" style="1" customWidth="1"/>
    <col min="9227" max="9227" width="8.6640625" style="1" customWidth="1"/>
    <col min="9228" max="9228" width="3.6640625" style="1" customWidth="1"/>
    <col min="9229" max="9229" width="8.6640625" style="1" customWidth="1"/>
    <col min="9230" max="9230" width="3.6640625" style="1" customWidth="1"/>
    <col min="9231" max="9237" width="8.6640625" style="1" customWidth="1"/>
    <col min="9238" max="9238" width="22.88671875" style="1" customWidth="1"/>
    <col min="9239" max="9474" width="8.88671875" style="1"/>
    <col min="9475" max="9475" width="3.6640625" style="1" customWidth="1"/>
    <col min="9476" max="9476" width="9.6640625" style="1" customWidth="1"/>
    <col min="9477" max="9477" width="22.88671875" style="1" customWidth="1"/>
    <col min="9478" max="9478" width="3.6640625" style="1" customWidth="1"/>
    <col min="9479" max="9479" width="8.6640625" style="1" customWidth="1"/>
    <col min="9480" max="9480" width="3.6640625" style="1" customWidth="1"/>
    <col min="9481" max="9481" width="8.6640625" style="1" customWidth="1"/>
    <col min="9482" max="9482" width="3.6640625" style="1" customWidth="1"/>
    <col min="9483" max="9483" width="8.6640625" style="1" customWidth="1"/>
    <col min="9484" max="9484" width="3.6640625" style="1" customWidth="1"/>
    <col min="9485" max="9485" width="8.6640625" style="1" customWidth="1"/>
    <col min="9486" max="9486" width="3.6640625" style="1" customWidth="1"/>
    <col min="9487" max="9493" width="8.6640625" style="1" customWidth="1"/>
    <col min="9494" max="9494" width="22.88671875" style="1" customWidth="1"/>
    <col min="9495" max="9730" width="8.88671875" style="1"/>
    <col min="9731" max="9731" width="3.6640625" style="1" customWidth="1"/>
    <col min="9732" max="9732" width="9.6640625" style="1" customWidth="1"/>
    <col min="9733" max="9733" width="22.88671875" style="1" customWidth="1"/>
    <col min="9734" max="9734" width="3.6640625" style="1" customWidth="1"/>
    <col min="9735" max="9735" width="8.6640625" style="1" customWidth="1"/>
    <col min="9736" max="9736" width="3.6640625" style="1" customWidth="1"/>
    <col min="9737" max="9737" width="8.6640625" style="1" customWidth="1"/>
    <col min="9738" max="9738" width="3.6640625" style="1" customWidth="1"/>
    <col min="9739" max="9739" width="8.6640625" style="1" customWidth="1"/>
    <col min="9740" max="9740" width="3.6640625" style="1" customWidth="1"/>
    <col min="9741" max="9741" width="8.6640625" style="1" customWidth="1"/>
    <col min="9742" max="9742" width="3.6640625" style="1" customWidth="1"/>
    <col min="9743" max="9749" width="8.6640625" style="1" customWidth="1"/>
    <col min="9750" max="9750" width="22.88671875" style="1" customWidth="1"/>
    <col min="9751" max="9986" width="8.88671875" style="1"/>
    <col min="9987" max="9987" width="3.6640625" style="1" customWidth="1"/>
    <col min="9988" max="9988" width="9.6640625" style="1" customWidth="1"/>
    <col min="9989" max="9989" width="22.88671875" style="1" customWidth="1"/>
    <col min="9990" max="9990" width="3.6640625" style="1" customWidth="1"/>
    <col min="9991" max="9991" width="8.6640625" style="1" customWidth="1"/>
    <col min="9992" max="9992" width="3.6640625" style="1" customWidth="1"/>
    <col min="9993" max="9993" width="8.6640625" style="1" customWidth="1"/>
    <col min="9994" max="9994" width="3.6640625" style="1" customWidth="1"/>
    <col min="9995" max="9995" width="8.6640625" style="1" customWidth="1"/>
    <col min="9996" max="9996" width="3.6640625" style="1" customWidth="1"/>
    <col min="9997" max="9997" width="8.6640625" style="1" customWidth="1"/>
    <col min="9998" max="9998" width="3.6640625" style="1" customWidth="1"/>
    <col min="9999" max="10005" width="8.6640625" style="1" customWidth="1"/>
    <col min="10006" max="10006" width="22.88671875" style="1" customWidth="1"/>
    <col min="10007" max="10242" width="8.88671875" style="1"/>
    <col min="10243" max="10243" width="3.6640625" style="1" customWidth="1"/>
    <col min="10244" max="10244" width="9.6640625" style="1" customWidth="1"/>
    <col min="10245" max="10245" width="22.88671875" style="1" customWidth="1"/>
    <col min="10246" max="10246" width="3.6640625" style="1" customWidth="1"/>
    <col min="10247" max="10247" width="8.6640625" style="1" customWidth="1"/>
    <col min="10248" max="10248" width="3.6640625" style="1" customWidth="1"/>
    <col min="10249" max="10249" width="8.6640625" style="1" customWidth="1"/>
    <col min="10250" max="10250" width="3.6640625" style="1" customWidth="1"/>
    <col min="10251" max="10251" width="8.6640625" style="1" customWidth="1"/>
    <col min="10252" max="10252" width="3.6640625" style="1" customWidth="1"/>
    <col min="10253" max="10253" width="8.6640625" style="1" customWidth="1"/>
    <col min="10254" max="10254" width="3.6640625" style="1" customWidth="1"/>
    <col min="10255" max="10261" width="8.6640625" style="1" customWidth="1"/>
    <col min="10262" max="10262" width="22.88671875" style="1" customWidth="1"/>
    <col min="10263" max="10498" width="8.88671875" style="1"/>
    <col min="10499" max="10499" width="3.6640625" style="1" customWidth="1"/>
    <col min="10500" max="10500" width="9.6640625" style="1" customWidth="1"/>
    <col min="10501" max="10501" width="22.88671875" style="1" customWidth="1"/>
    <col min="10502" max="10502" width="3.6640625" style="1" customWidth="1"/>
    <col min="10503" max="10503" width="8.6640625" style="1" customWidth="1"/>
    <col min="10504" max="10504" width="3.6640625" style="1" customWidth="1"/>
    <col min="10505" max="10505" width="8.6640625" style="1" customWidth="1"/>
    <col min="10506" max="10506" width="3.6640625" style="1" customWidth="1"/>
    <col min="10507" max="10507" width="8.6640625" style="1" customWidth="1"/>
    <col min="10508" max="10508" width="3.6640625" style="1" customWidth="1"/>
    <col min="10509" max="10509" width="8.6640625" style="1" customWidth="1"/>
    <col min="10510" max="10510" width="3.6640625" style="1" customWidth="1"/>
    <col min="10511" max="10517" width="8.6640625" style="1" customWidth="1"/>
    <col min="10518" max="10518" width="22.88671875" style="1" customWidth="1"/>
    <col min="10519" max="10754" width="8.88671875" style="1"/>
    <col min="10755" max="10755" width="3.6640625" style="1" customWidth="1"/>
    <col min="10756" max="10756" width="9.6640625" style="1" customWidth="1"/>
    <col min="10757" max="10757" width="22.88671875" style="1" customWidth="1"/>
    <col min="10758" max="10758" width="3.6640625" style="1" customWidth="1"/>
    <col min="10759" max="10759" width="8.6640625" style="1" customWidth="1"/>
    <col min="10760" max="10760" width="3.6640625" style="1" customWidth="1"/>
    <col min="10761" max="10761" width="8.6640625" style="1" customWidth="1"/>
    <col min="10762" max="10762" width="3.6640625" style="1" customWidth="1"/>
    <col min="10763" max="10763" width="8.6640625" style="1" customWidth="1"/>
    <col min="10764" max="10764" width="3.6640625" style="1" customWidth="1"/>
    <col min="10765" max="10765" width="8.6640625" style="1" customWidth="1"/>
    <col min="10766" max="10766" width="3.6640625" style="1" customWidth="1"/>
    <col min="10767" max="10773" width="8.6640625" style="1" customWidth="1"/>
    <col min="10774" max="10774" width="22.88671875" style="1" customWidth="1"/>
    <col min="10775" max="11010" width="8.88671875" style="1"/>
    <col min="11011" max="11011" width="3.6640625" style="1" customWidth="1"/>
    <col min="11012" max="11012" width="9.6640625" style="1" customWidth="1"/>
    <col min="11013" max="11013" width="22.88671875" style="1" customWidth="1"/>
    <col min="11014" max="11014" width="3.6640625" style="1" customWidth="1"/>
    <col min="11015" max="11015" width="8.6640625" style="1" customWidth="1"/>
    <col min="11016" max="11016" width="3.6640625" style="1" customWidth="1"/>
    <col min="11017" max="11017" width="8.6640625" style="1" customWidth="1"/>
    <col min="11018" max="11018" width="3.6640625" style="1" customWidth="1"/>
    <col min="11019" max="11019" width="8.6640625" style="1" customWidth="1"/>
    <col min="11020" max="11020" width="3.6640625" style="1" customWidth="1"/>
    <col min="11021" max="11021" width="8.6640625" style="1" customWidth="1"/>
    <col min="11022" max="11022" width="3.6640625" style="1" customWidth="1"/>
    <col min="11023" max="11029" width="8.6640625" style="1" customWidth="1"/>
    <col min="11030" max="11030" width="22.88671875" style="1" customWidth="1"/>
    <col min="11031" max="11266" width="8.88671875" style="1"/>
    <col min="11267" max="11267" width="3.6640625" style="1" customWidth="1"/>
    <col min="11268" max="11268" width="9.6640625" style="1" customWidth="1"/>
    <col min="11269" max="11269" width="22.88671875" style="1" customWidth="1"/>
    <col min="11270" max="11270" width="3.6640625" style="1" customWidth="1"/>
    <col min="11271" max="11271" width="8.6640625" style="1" customWidth="1"/>
    <col min="11272" max="11272" width="3.6640625" style="1" customWidth="1"/>
    <col min="11273" max="11273" width="8.6640625" style="1" customWidth="1"/>
    <col min="11274" max="11274" width="3.6640625" style="1" customWidth="1"/>
    <col min="11275" max="11275" width="8.6640625" style="1" customWidth="1"/>
    <col min="11276" max="11276" width="3.6640625" style="1" customWidth="1"/>
    <col min="11277" max="11277" width="8.6640625" style="1" customWidth="1"/>
    <col min="11278" max="11278" width="3.6640625" style="1" customWidth="1"/>
    <col min="11279" max="11285" width="8.6640625" style="1" customWidth="1"/>
    <col min="11286" max="11286" width="22.88671875" style="1" customWidth="1"/>
    <col min="11287" max="11522" width="8.88671875" style="1"/>
    <col min="11523" max="11523" width="3.6640625" style="1" customWidth="1"/>
    <col min="11524" max="11524" width="9.6640625" style="1" customWidth="1"/>
    <col min="11525" max="11525" width="22.88671875" style="1" customWidth="1"/>
    <col min="11526" max="11526" width="3.6640625" style="1" customWidth="1"/>
    <col min="11527" max="11527" width="8.6640625" style="1" customWidth="1"/>
    <col min="11528" max="11528" width="3.6640625" style="1" customWidth="1"/>
    <col min="11529" max="11529" width="8.6640625" style="1" customWidth="1"/>
    <col min="11530" max="11530" width="3.6640625" style="1" customWidth="1"/>
    <col min="11531" max="11531" width="8.6640625" style="1" customWidth="1"/>
    <col min="11532" max="11532" width="3.6640625" style="1" customWidth="1"/>
    <col min="11533" max="11533" width="8.6640625" style="1" customWidth="1"/>
    <col min="11534" max="11534" width="3.6640625" style="1" customWidth="1"/>
    <col min="11535" max="11541" width="8.6640625" style="1" customWidth="1"/>
    <col min="11542" max="11542" width="22.88671875" style="1" customWidth="1"/>
    <col min="11543" max="11778" width="8.88671875" style="1"/>
    <col min="11779" max="11779" width="3.6640625" style="1" customWidth="1"/>
    <col min="11780" max="11780" width="9.6640625" style="1" customWidth="1"/>
    <col min="11781" max="11781" width="22.88671875" style="1" customWidth="1"/>
    <col min="11782" max="11782" width="3.6640625" style="1" customWidth="1"/>
    <col min="11783" max="11783" width="8.6640625" style="1" customWidth="1"/>
    <col min="11784" max="11784" width="3.6640625" style="1" customWidth="1"/>
    <col min="11785" max="11785" width="8.6640625" style="1" customWidth="1"/>
    <col min="11786" max="11786" width="3.6640625" style="1" customWidth="1"/>
    <col min="11787" max="11787" width="8.6640625" style="1" customWidth="1"/>
    <col min="11788" max="11788" width="3.6640625" style="1" customWidth="1"/>
    <col min="11789" max="11789" width="8.6640625" style="1" customWidth="1"/>
    <col min="11790" max="11790" width="3.6640625" style="1" customWidth="1"/>
    <col min="11791" max="11797" width="8.6640625" style="1" customWidth="1"/>
    <col min="11798" max="11798" width="22.88671875" style="1" customWidth="1"/>
    <col min="11799" max="12034" width="8.88671875" style="1"/>
    <col min="12035" max="12035" width="3.6640625" style="1" customWidth="1"/>
    <col min="12036" max="12036" width="9.6640625" style="1" customWidth="1"/>
    <col min="12037" max="12037" width="22.88671875" style="1" customWidth="1"/>
    <col min="12038" max="12038" width="3.6640625" style="1" customWidth="1"/>
    <col min="12039" max="12039" width="8.6640625" style="1" customWidth="1"/>
    <col min="12040" max="12040" width="3.6640625" style="1" customWidth="1"/>
    <col min="12041" max="12041" width="8.6640625" style="1" customWidth="1"/>
    <col min="12042" max="12042" width="3.6640625" style="1" customWidth="1"/>
    <col min="12043" max="12043" width="8.6640625" style="1" customWidth="1"/>
    <col min="12044" max="12044" width="3.6640625" style="1" customWidth="1"/>
    <col min="12045" max="12045" width="8.6640625" style="1" customWidth="1"/>
    <col min="12046" max="12046" width="3.6640625" style="1" customWidth="1"/>
    <col min="12047" max="12053" width="8.6640625" style="1" customWidth="1"/>
    <col min="12054" max="12054" width="22.88671875" style="1" customWidth="1"/>
    <col min="12055" max="12290" width="8.88671875" style="1"/>
    <col min="12291" max="12291" width="3.6640625" style="1" customWidth="1"/>
    <col min="12292" max="12292" width="9.6640625" style="1" customWidth="1"/>
    <col min="12293" max="12293" width="22.88671875" style="1" customWidth="1"/>
    <col min="12294" max="12294" width="3.6640625" style="1" customWidth="1"/>
    <col min="12295" max="12295" width="8.6640625" style="1" customWidth="1"/>
    <col min="12296" max="12296" width="3.6640625" style="1" customWidth="1"/>
    <col min="12297" max="12297" width="8.6640625" style="1" customWidth="1"/>
    <col min="12298" max="12298" width="3.6640625" style="1" customWidth="1"/>
    <col min="12299" max="12299" width="8.6640625" style="1" customWidth="1"/>
    <col min="12300" max="12300" width="3.6640625" style="1" customWidth="1"/>
    <col min="12301" max="12301" width="8.6640625" style="1" customWidth="1"/>
    <col min="12302" max="12302" width="3.6640625" style="1" customWidth="1"/>
    <col min="12303" max="12309" width="8.6640625" style="1" customWidth="1"/>
    <col min="12310" max="12310" width="22.88671875" style="1" customWidth="1"/>
    <col min="12311" max="12546" width="8.88671875" style="1"/>
    <col min="12547" max="12547" width="3.6640625" style="1" customWidth="1"/>
    <col min="12548" max="12548" width="9.6640625" style="1" customWidth="1"/>
    <col min="12549" max="12549" width="22.88671875" style="1" customWidth="1"/>
    <col min="12550" max="12550" width="3.6640625" style="1" customWidth="1"/>
    <col min="12551" max="12551" width="8.6640625" style="1" customWidth="1"/>
    <col min="12552" max="12552" width="3.6640625" style="1" customWidth="1"/>
    <col min="12553" max="12553" width="8.6640625" style="1" customWidth="1"/>
    <col min="12554" max="12554" width="3.6640625" style="1" customWidth="1"/>
    <col min="12555" max="12555" width="8.6640625" style="1" customWidth="1"/>
    <col min="12556" max="12556" width="3.6640625" style="1" customWidth="1"/>
    <col min="12557" max="12557" width="8.6640625" style="1" customWidth="1"/>
    <col min="12558" max="12558" width="3.6640625" style="1" customWidth="1"/>
    <col min="12559" max="12565" width="8.6640625" style="1" customWidth="1"/>
    <col min="12566" max="12566" width="22.88671875" style="1" customWidth="1"/>
    <col min="12567" max="12802" width="8.88671875" style="1"/>
    <col min="12803" max="12803" width="3.6640625" style="1" customWidth="1"/>
    <col min="12804" max="12804" width="9.6640625" style="1" customWidth="1"/>
    <col min="12805" max="12805" width="22.88671875" style="1" customWidth="1"/>
    <col min="12806" max="12806" width="3.6640625" style="1" customWidth="1"/>
    <col min="12807" max="12807" width="8.6640625" style="1" customWidth="1"/>
    <col min="12808" max="12808" width="3.6640625" style="1" customWidth="1"/>
    <col min="12809" max="12809" width="8.6640625" style="1" customWidth="1"/>
    <col min="12810" max="12810" width="3.6640625" style="1" customWidth="1"/>
    <col min="12811" max="12811" width="8.6640625" style="1" customWidth="1"/>
    <col min="12812" max="12812" width="3.6640625" style="1" customWidth="1"/>
    <col min="12813" max="12813" width="8.6640625" style="1" customWidth="1"/>
    <col min="12814" max="12814" width="3.6640625" style="1" customWidth="1"/>
    <col min="12815" max="12821" width="8.6640625" style="1" customWidth="1"/>
    <col min="12822" max="12822" width="22.88671875" style="1" customWidth="1"/>
    <col min="12823" max="13058" width="8.88671875" style="1"/>
    <col min="13059" max="13059" width="3.6640625" style="1" customWidth="1"/>
    <col min="13060" max="13060" width="9.6640625" style="1" customWidth="1"/>
    <col min="13061" max="13061" width="22.88671875" style="1" customWidth="1"/>
    <col min="13062" max="13062" width="3.6640625" style="1" customWidth="1"/>
    <col min="13063" max="13063" width="8.6640625" style="1" customWidth="1"/>
    <col min="13064" max="13064" width="3.6640625" style="1" customWidth="1"/>
    <col min="13065" max="13065" width="8.6640625" style="1" customWidth="1"/>
    <col min="13066" max="13066" width="3.6640625" style="1" customWidth="1"/>
    <col min="13067" max="13067" width="8.6640625" style="1" customWidth="1"/>
    <col min="13068" max="13068" width="3.6640625" style="1" customWidth="1"/>
    <col min="13069" max="13069" width="8.6640625" style="1" customWidth="1"/>
    <col min="13070" max="13070" width="3.6640625" style="1" customWidth="1"/>
    <col min="13071" max="13077" width="8.6640625" style="1" customWidth="1"/>
    <col min="13078" max="13078" width="22.88671875" style="1" customWidth="1"/>
    <col min="13079" max="13314" width="8.88671875" style="1"/>
    <col min="13315" max="13315" width="3.6640625" style="1" customWidth="1"/>
    <col min="13316" max="13316" width="9.6640625" style="1" customWidth="1"/>
    <col min="13317" max="13317" width="22.88671875" style="1" customWidth="1"/>
    <col min="13318" max="13318" width="3.6640625" style="1" customWidth="1"/>
    <col min="13319" max="13319" width="8.6640625" style="1" customWidth="1"/>
    <col min="13320" max="13320" width="3.6640625" style="1" customWidth="1"/>
    <col min="13321" max="13321" width="8.6640625" style="1" customWidth="1"/>
    <col min="13322" max="13322" width="3.6640625" style="1" customWidth="1"/>
    <col min="13323" max="13323" width="8.6640625" style="1" customWidth="1"/>
    <col min="13324" max="13324" width="3.6640625" style="1" customWidth="1"/>
    <col min="13325" max="13325" width="8.6640625" style="1" customWidth="1"/>
    <col min="13326" max="13326" width="3.6640625" style="1" customWidth="1"/>
    <col min="13327" max="13333" width="8.6640625" style="1" customWidth="1"/>
    <col min="13334" max="13334" width="22.88671875" style="1" customWidth="1"/>
    <col min="13335" max="13570" width="8.88671875" style="1"/>
    <col min="13571" max="13571" width="3.6640625" style="1" customWidth="1"/>
    <col min="13572" max="13572" width="9.6640625" style="1" customWidth="1"/>
    <col min="13573" max="13573" width="22.88671875" style="1" customWidth="1"/>
    <col min="13574" max="13574" width="3.6640625" style="1" customWidth="1"/>
    <col min="13575" max="13575" width="8.6640625" style="1" customWidth="1"/>
    <col min="13576" max="13576" width="3.6640625" style="1" customWidth="1"/>
    <col min="13577" max="13577" width="8.6640625" style="1" customWidth="1"/>
    <col min="13578" max="13578" width="3.6640625" style="1" customWidth="1"/>
    <col min="13579" max="13579" width="8.6640625" style="1" customWidth="1"/>
    <col min="13580" max="13580" width="3.6640625" style="1" customWidth="1"/>
    <col min="13581" max="13581" width="8.6640625" style="1" customWidth="1"/>
    <col min="13582" max="13582" width="3.6640625" style="1" customWidth="1"/>
    <col min="13583" max="13589" width="8.6640625" style="1" customWidth="1"/>
    <col min="13590" max="13590" width="22.88671875" style="1" customWidth="1"/>
    <col min="13591" max="13826" width="8.88671875" style="1"/>
    <col min="13827" max="13827" width="3.6640625" style="1" customWidth="1"/>
    <col min="13828" max="13828" width="9.6640625" style="1" customWidth="1"/>
    <col min="13829" max="13829" width="22.88671875" style="1" customWidth="1"/>
    <col min="13830" max="13830" width="3.6640625" style="1" customWidth="1"/>
    <col min="13831" max="13831" width="8.6640625" style="1" customWidth="1"/>
    <col min="13832" max="13832" width="3.6640625" style="1" customWidth="1"/>
    <col min="13833" max="13833" width="8.6640625" style="1" customWidth="1"/>
    <col min="13834" max="13834" width="3.6640625" style="1" customWidth="1"/>
    <col min="13835" max="13835" width="8.6640625" style="1" customWidth="1"/>
    <col min="13836" max="13836" width="3.6640625" style="1" customWidth="1"/>
    <col min="13837" max="13837" width="8.6640625" style="1" customWidth="1"/>
    <col min="13838" max="13838" width="3.6640625" style="1" customWidth="1"/>
    <col min="13839" max="13845" width="8.6640625" style="1" customWidth="1"/>
    <col min="13846" max="13846" width="22.88671875" style="1" customWidth="1"/>
    <col min="13847" max="14082" width="8.88671875" style="1"/>
    <col min="14083" max="14083" width="3.6640625" style="1" customWidth="1"/>
    <col min="14084" max="14084" width="9.6640625" style="1" customWidth="1"/>
    <col min="14085" max="14085" width="22.88671875" style="1" customWidth="1"/>
    <col min="14086" max="14086" width="3.6640625" style="1" customWidth="1"/>
    <col min="14087" max="14087" width="8.6640625" style="1" customWidth="1"/>
    <col min="14088" max="14088" width="3.6640625" style="1" customWidth="1"/>
    <col min="14089" max="14089" width="8.6640625" style="1" customWidth="1"/>
    <col min="14090" max="14090" width="3.6640625" style="1" customWidth="1"/>
    <col min="14091" max="14091" width="8.6640625" style="1" customWidth="1"/>
    <col min="14092" max="14092" width="3.6640625" style="1" customWidth="1"/>
    <col min="14093" max="14093" width="8.6640625" style="1" customWidth="1"/>
    <col min="14094" max="14094" width="3.6640625" style="1" customWidth="1"/>
    <col min="14095" max="14101" width="8.6640625" style="1" customWidth="1"/>
    <col min="14102" max="14102" width="22.88671875" style="1" customWidth="1"/>
    <col min="14103" max="14338" width="8.88671875" style="1"/>
    <col min="14339" max="14339" width="3.6640625" style="1" customWidth="1"/>
    <col min="14340" max="14340" width="9.6640625" style="1" customWidth="1"/>
    <col min="14341" max="14341" width="22.88671875" style="1" customWidth="1"/>
    <col min="14342" max="14342" width="3.6640625" style="1" customWidth="1"/>
    <col min="14343" max="14343" width="8.6640625" style="1" customWidth="1"/>
    <col min="14344" max="14344" width="3.6640625" style="1" customWidth="1"/>
    <col min="14345" max="14345" width="8.6640625" style="1" customWidth="1"/>
    <col min="14346" max="14346" width="3.6640625" style="1" customWidth="1"/>
    <col min="14347" max="14347" width="8.6640625" style="1" customWidth="1"/>
    <col min="14348" max="14348" width="3.6640625" style="1" customWidth="1"/>
    <col min="14349" max="14349" width="8.6640625" style="1" customWidth="1"/>
    <col min="14350" max="14350" width="3.6640625" style="1" customWidth="1"/>
    <col min="14351" max="14357" width="8.6640625" style="1" customWidth="1"/>
    <col min="14358" max="14358" width="22.88671875" style="1" customWidth="1"/>
    <col min="14359" max="14594" width="8.88671875" style="1"/>
    <col min="14595" max="14595" width="3.6640625" style="1" customWidth="1"/>
    <col min="14596" max="14596" width="9.6640625" style="1" customWidth="1"/>
    <col min="14597" max="14597" width="22.88671875" style="1" customWidth="1"/>
    <col min="14598" max="14598" width="3.6640625" style="1" customWidth="1"/>
    <col min="14599" max="14599" width="8.6640625" style="1" customWidth="1"/>
    <col min="14600" max="14600" width="3.6640625" style="1" customWidth="1"/>
    <col min="14601" max="14601" width="8.6640625" style="1" customWidth="1"/>
    <col min="14602" max="14602" width="3.6640625" style="1" customWidth="1"/>
    <col min="14603" max="14603" width="8.6640625" style="1" customWidth="1"/>
    <col min="14604" max="14604" width="3.6640625" style="1" customWidth="1"/>
    <col min="14605" max="14605" width="8.6640625" style="1" customWidth="1"/>
    <col min="14606" max="14606" width="3.6640625" style="1" customWidth="1"/>
    <col min="14607" max="14613" width="8.6640625" style="1" customWidth="1"/>
    <col min="14614" max="14614" width="22.88671875" style="1" customWidth="1"/>
    <col min="14615" max="14850" width="8.88671875" style="1"/>
    <col min="14851" max="14851" width="3.6640625" style="1" customWidth="1"/>
    <col min="14852" max="14852" width="9.6640625" style="1" customWidth="1"/>
    <col min="14853" max="14853" width="22.88671875" style="1" customWidth="1"/>
    <col min="14854" max="14854" width="3.6640625" style="1" customWidth="1"/>
    <col min="14855" max="14855" width="8.6640625" style="1" customWidth="1"/>
    <col min="14856" max="14856" width="3.6640625" style="1" customWidth="1"/>
    <col min="14857" max="14857" width="8.6640625" style="1" customWidth="1"/>
    <col min="14858" max="14858" width="3.6640625" style="1" customWidth="1"/>
    <col min="14859" max="14859" width="8.6640625" style="1" customWidth="1"/>
    <col min="14860" max="14860" width="3.6640625" style="1" customWidth="1"/>
    <col min="14861" max="14861" width="8.6640625" style="1" customWidth="1"/>
    <col min="14862" max="14862" width="3.6640625" style="1" customWidth="1"/>
    <col min="14863" max="14869" width="8.6640625" style="1" customWidth="1"/>
    <col min="14870" max="14870" width="22.88671875" style="1" customWidth="1"/>
    <col min="14871" max="15106" width="8.88671875" style="1"/>
    <col min="15107" max="15107" width="3.6640625" style="1" customWidth="1"/>
    <col min="15108" max="15108" width="9.6640625" style="1" customWidth="1"/>
    <col min="15109" max="15109" width="22.88671875" style="1" customWidth="1"/>
    <col min="15110" max="15110" width="3.6640625" style="1" customWidth="1"/>
    <col min="15111" max="15111" width="8.6640625" style="1" customWidth="1"/>
    <col min="15112" max="15112" width="3.6640625" style="1" customWidth="1"/>
    <col min="15113" max="15113" width="8.6640625" style="1" customWidth="1"/>
    <col min="15114" max="15114" width="3.6640625" style="1" customWidth="1"/>
    <col min="15115" max="15115" width="8.6640625" style="1" customWidth="1"/>
    <col min="15116" max="15116" width="3.6640625" style="1" customWidth="1"/>
    <col min="15117" max="15117" width="8.6640625" style="1" customWidth="1"/>
    <col min="15118" max="15118" width="3.6640625" style="1" customWidth="1"/>
    <col min="15119" max="15125" width="8.6640625" style="1" customWidth="1"/>
    <col min="15126" max="15126" width="22.88671875" style="1" customWidth="1"/>
    <col min="15127" max="15362" width="8.88671875" style="1"/>
    <col min="15363" max="15363" width="3.6640625" style="1" customWidth="1"/>
    <col min="15364" max="15364" width="9.6640625" style="1" customWidth="1"/>
    <col min="15365" max="15365" width="22.88671875" style="1" customWidth="1"/>
    <col min="15366" max="15366" width="3.6640625" style="1" customWidth="1"/>
    <col min="15367" max="15367" width="8.6640625" style="1" customWidth="1"/>
    <col min="15368" max="15368" width="3.6640625" style="1" customWidth="1"/>
    <col min="15369" max="15369" width="8.6640625" style="1" customWidth="1"/>
    <col min="15370" max="15370" width="3.6640625" style="1" customWidth="1"/>
    <col min="15371" max="15371" width="8.6640625" style="1" customWidth="1"/>
    <col min="15372" max="15372" width="3.6640625" style="1" customWidth="1"/>
    <col min="15373" max="15373" width="8.6640625" style="1" customWidth="1"/>
    <col min="15374" max="15374" width="3.6640625" style="1" customWidth="1"/>
    <col min="15375" max="15381" width="8.6640625" style="1" customWidth="1"/>
    <col min="15382" max="15382" width="22.88671875" style="1" customWidth="1"/>
    <col min="15383" max="15618" width="8.88671875" style="1"/>
    <col min="15619" max="15619" width="3.6640625" style="1" customWidth="1"/>
    <col min="15620" max="15620" width="9.6640625" style="1" customWidth="1"/>
    <col min="15621" max="15621" width="22.88671875" style="1" customWidth="1"/>
    <col min="15622" max="15622" width="3.6640625" style="1" customWidth="1"/>
    <col min="15623" max="15623" width="8.6640625" style="1" customWidth="1"/>
    <col min="15624" max="15624" width="3.6640625" style="1" customWidth="1"/>
    <col min="15625" max="15625" width="8.6640625" style="1" customWidth="1"/>
    <col min="15626" max="15626" width="3.6640625" style="1" customWidth="1"/>
    <col min="15627" max="15627" width="8.6640625" style="1" customWidth="1"/>
    <col min="15628" max="15628" width="3.6640625" style="1" customWidth="1"/>
    <col min="15629" max="15629" width="8.6640625" style="1" customWidth="1"/>
    <col min="15630" max="15630" width="3.6640625" style="1" customWidth="1"/>
    <col min="15631" max="15637" width="8.6640625" style="1" customWidth="1"/>
    <col min="15638" max="15638" width="22.88671875" style="1" customWidth="1"/>
    <col min="15639" max="15874" width="8.88671875" style="1"/>
    <col min="15875" max="15875" width="3.6640625" style="1" customWidth="1"/>
    <col min="15876" max="15876" width="9.6640625" style="1" customWidth="1"/>
    <col min="15877" max="15877" width="22.88671875" style="1" customWidth="1"/>
    <col min="15878" max="15878" width="3.6640625" style="1" customWidth="1"/>
    <col min="15879" max="15879" width="8.6640625" style="1" customWidth="1"/>
    <col min="15880" max="15880" width="3.6640625" style="1" customWidth="1"/>
    <col min="15881" max="15881" width="8.6640625" style="1" customWidth="1"/>
    <col min="15882" max="15882" width="3.6640625" style="1" customWidth="1"/>
    <col min="15883" max="15883" width="8.6640625" style="1" customWidth="1"/>
    <col min="15884" max="15884" width="3.6640625" style="1" customWidth="1"/>
    <col min="15885" max="15885" width="8.6640625" style="1" customWidth="1"/>
    <col min="15886" max="15886" width="3.6640625" style="1" customWidth="1"/>
    <col min="15887" max="15893" width="8.6640625" style="1" customWidth="1"/>
    <col min="15894" max="15894" width="22.88671875" style="1" customWidth="1"/>
    <col min="15895" max="16130" width="8.88671875" style="1"/>
    <col min="16131" max="16131" width="3.6640625" style="1" customWidth="1"/>
    <col min="16132" max="16132" width="9.6640625" style="1" customWidth="1"/>
    <col min="16133" max="16133" width="22.88671875" style="1" customWidth="1"/>
    <col min="16134" max="16134" width="3.6640625" style="1" customWidth="1"/>
    <col min="16135" max="16135" width="8.6640625" style="1" customWidth="1"/>
    <col min="16136" max="16136" width="3.6640625" style="1" customWidth="1"/>
    <col min="16137" max="16137" width="8.6640625" style="1" customWidth="1"/>
    <col min="16138" max="16138" width="3.6640625" style="1" customWidth="1"/>
    <col min="16139" max="16139" width="8.6640625" style="1" customWidth="1"/>
    <col min="16140" max="16140" width="3.6640625" style="1" customWidth="1"/>
    <col min="16141" max="16141" width="8.6640625" style="1" customWidth="1"/>
    <col min="16142" max="16142" width="3.6640625" style="1" customWidth="1"/>
    <col min="16143" max="16149" width="8.6640625" style="1" customWidth="1"/>
    <col min="16150" max="16150" width="22.88671875" style="1" customWidth="1"/>
    <col min="16151" max="16384" width="8.88671875" style="1"/>
  </cols>
  <sheetData>
    <row r="1" spans="1:22" ht="14.4" x14ac:dyDescent="0.3">
      <c r="A1" s="78" t="str">
        <f>IF(ISBLANK('Hier Starten'!C4),"Naam VZW niet ingevuld",'Hier Starten'!C4)</f>
        <v>Naam VZW niet ingevuld</v>
      </c>
      <c r="B1" s="77"/>
      <c r="E1" s="1"/>
      <c r="G1" s="1"/>
      <c r="I1" s="1"/>
    </row>
    <row r="2" spans="1:22" ht="14.4" x14ac:dyDescent="0.3">
      <c r="A2" s="50" t="str">
        <f>IF(ISBLANK('Hier Starten'!C6),"Naam VZW niet ingevuld",'Hier Starten'!C6)</f>
        <v>RPR Ondernemingsrechtbank …</v>
      </c>
      <c r="B2" s="77"/>
      <c r="E2" s="1"/>
      <c r="G2" s="1"/>
      <c r="I2" s="1"/>
    </row>
    <row r="3" spans="1:22" ht="14.4" x14ac:dyDescent="0.3">
      <c r="A3" s="78" t="str">
        <f>IF(ISBLANK('Hier Starten'!C8),"Adres niet ingevuld",'Hier Starten'!C8)</f>
        <v>Adres niet ingevuld</v>
      </c>
      <c r="B3" s="77"/>
      <c r="E3" s="1"/>
      <c r="G3" s="1"/>
      <c r="I3" s="1"/>
    </row>
    <row r="4" spans="1:22" ht="14.4" x14ac:dyDescent="0.3">
      <c r="A4" s="78" t="str">
        <f>IF(ISBLANK('Hier Starten'!C10),"Woonplaats niet ingevuld",'Hier Starten'!C9&amp;" "&amp;'Hier Starten'!C10)</f>
        <v>Woonplaats niet ingevuld</v>
      </c>
      <c r="B4" s="77"/>
      <c r="E4" s="4"/>
      <c r="G4" s="1"/>
      <c r="I4" s="1"/>
    </row>
    <row r="5" spans="1:22" ht="14.4" x14ac:dyDescent="0.3">
      <c r="A5" s="78" t="str">
        <f>IF(ISBLANK('Hier Starten'!C5),"Ondernemingsnummer niet ingevuld",'Hier Starten'!C5)</f>
        <v>Ondernemingsnummer niet ingevuld</v>
      </c>
      <c r="B5" s="77"/>
      <c r="E5" s="4"/>
      <c r="G5" s="1"/>
      <c r="I5" s="1"/>
    </row>
    <row r="6" spans="1:22" ht="13.8" thickBot="1" x14ac:dyDescent="0.3">
      <c r="C6" s="5" t="str">
        <f>IF(N112=SUM(O112:S112),"",T("OPGELET de betalingen zijn niet gelijk aan de som van de categorieën ! Het verschil bedraagt: "&amp;N112-SUM(O112:S112)&amp;" EURO"))</f>
        <v/>
      </c>
      <c r="V6" s="4">
        <f ca="1">TODAY()</f>
        <v>45050</v>
      </c>
    </row>
    <row r="7" spans="1:22" ht="26.4" thickBot="1" x14ac:dyDescent="0.55000000000000004">
      <c r="A7" s="180" t="s">
        <v>21</v>
      </c>
      <c r="B7" s="181"/>
      <c r="C7" s="181"/>
      <c r="D7" s="181"/>
      <c r="E7" s="181"/>
      <c r="F7" s="181"/>
      <c r="G7" s="181"/>
      <c r="H7" s="181"/>
      <c r="I7" s="181"/>
      <c r="J7" s="181"/>
      <c r="K7" s="181"/>
      <c r="L7" s="181"/>
      <c r="M7" s="181"/>
      <c r="N7" s="181"/>
      <c r="O7" s="181"/>
      <c r="P7" s="181"/>
      <c r="Q7" s="181"/>
      <c r="R7" s="181"/>
      <c r="S7" s="181"/>
      <c r="T7" s="181"/>
      <c r="U7" s="181"/>
      <c r="V7" s="182"/>
    </row>
    <row r="8" spans="1:22" ht="24.6" outlineLevel="1" x14ac:dyDescent="0.4">
      <c r="A8" s="7"/>
      <c r="B8" s="7"/>
      <c r="C8" s="7"/>
      <c r="D8" s="7"/>
      <c r="E8" s="7"/>
      <c r="F8" s="7"/>
      <c r="G8" s="7"/>
      <c r="H8" s="7"/>
      <c r="I8" s="7"/>
      <c r="J8" s="7"/>
      <c r="K8" s="7"/>
      <c r="L8" s="7"/>
      <c r="M8" s="7"/>
      <c r="N8" s="7"/>
      <c r="O8" s="7"/>
      <c r="P8" s="7"/>
      <c r="Q8" s="7"/>
      <c r="R8" s="7"/>
      <c r="S8" s="7"/>
      <c r="T8" s="7"/>
      <c r="U8" s="7"/>
      <c r="V8" s="7"/>
    </row>
    <row r="9" spans="1:22" ht="24.6" outlineLevel="1" x14ac:dyDescent="0.4">
      <c r="A9" s="7"/>
      <c r="B9" s="7"/>
      <c r="C9" s="7"/>
      <c r="D9" s="183" t="s">
        <v>90</v>
      </c>
      <c r="E9" s="184"/>
      <c r="F9" s="184"/>
      <c r="G9" s="184"/>
      <c r="H9" s="184"/>
      <c r="I9" s="184"/>
      <c r="J9" s="184"/>
      <c r="K9" s="184"/>
      <c r="L9" s="184"/>
      <c r="M9" s="184"/>
      <c r="N9" s="7"/>
      <c r="O9" s="185" t="s">
        <v>89</v>
      </c>
      <c r="P9" s="184"/>
      <c r="Q9" s="184"/>
      <c r="R9" s="184"/>
      <c r="S9" s="184"/>
      <c r="T9" s="184"/>
      <c r="U9" s="184"/>
      <c r="V9" s="7"/>
    </row>
    <row r="10" spans="1:22" ht="24.6" outlineLevel="1" x14ac:dyDescent="0.4">
      <c r="A10" s="7"/>
      <c r="B10" s="7"/>
      <c r="C10" s="7"/>
      <c r="D10" s="7"/>
      <c r="E10" s="7"/>
      <c r="F10" s="7"/>
      <c r="G10" s="7"/>
      <c r="H10" s="7"/>
      <c r="I10" s="7"/>
      <c r="J10" s="7"/>
      <c r="K10" s="7"/>
      <c r="L10" s="7"/>
      <c r="M10" s="7"/>
      <c r="N10" s="7"/>
      <c r="O10" s="7"/>
      <c r="P10" s="7"/>
      <c r="Q10" s="7"/>
      <c r="R10" s="7"/>
      <c r="S10" s="7"/>
      <c r="T10" s="7"/>
      <c r="U10" s="7"/>
      <c r="V10" s="7"/>
    </row>
    <row r="11" spans="1:22" s="6" customFormat="1" ht="27.6" x14ac:dyDescent="0.25">
      <c r="A11" s="79" t="s">
        <v>1</v>
      </c>
      <c r="B11" s="80" t="s">
        <v>2</v>
      </c>
      <c r="C11" s="79" t="s">
        <v>19</v>
      </c>
      <c r="D11" s="81" t="s">
        <v>14</v>
      </c>
      <c r="E11" s="82" t="s">
        <v>9</v>
      </c>
      <c r="F11" s="81" t="s">
        <v>15</v>
      </c>
      <c r="G11" s="82" t="s">
        <v>10</v>
      </c>
      <c r="H11" s="81" t="s">
        <v>16</v>
      </c>
      <c r="I11" s="82" t="s">
        <v>11</v>
      </c>
      <c r="J11" s="81" t="s">
        <v>17</v>
      </c>
      <c r="K11" s="82" t="s">
        <v>12</v>
      </c>
      <c r="L11" s="81" t="s">
        <v>18</v>
      </c>
      <c r="M11" s="83" t="s">
        <v>13</v>
      </c>
      <c r="N11" s="84" t="s">
        <v>4</v>
      </c>
      <c r="O11" s="82" t="s">
        <v>103</v>
      </c>
      <c r="P11" s="82" t="s">
        <v>22</v>
      </c>
      <c r="Q11" s="82" t="s">
        <v>23</v>
      </c>
      <c r="R11" s="82" t="s">
        <v>8</v>
      </c>
      <c r="S11" s="82" t="s">
        <v>104</v>
      </c>
      <c r="T11" s="83" t="s">
        <v>105</v>
      </c>
      <c r="U11" s="83" t="s">
        <v>106</v>
      </c>
      <c r="V11" s="85" t="s">
        <v>20</v>
      </c>
    </row>
    <row r="12" spans="1:22" ht="13.8" x14ac:dyDescent="0.3">
      <c r="A12" s="86">
        <v>1</v>
      </c>
      <c r="B12" s="53">
        <v>44454</v>
      </c>
      <c r="C12" s="54" t="s">
        <v>43</v>
      </c>
      <c r="D12" s="55">
        <v>1</v>
      </c>
      <c r="E12" s="56">
        <v>500</v>
      </c>
      <c r="F12" s="54"/>
      <c r="G12" s="56"/>
      <c r="H12" s="54"/>
      <c r="I12" s="56"/>
      <c r="J12" s="55"/>
      <c r="K12" s="56"/>
      <c r="L12" s="55"/>
      <c r="M12" s="57"/>
      <c r="N12" s="87">
        <f t="shared" ref="N12:N43" si="0">IF(ISBLANK(C12),"",E12+G12+I12+K12+M12)</f>
        <v>500</v>
      </c>
      <c r="O12" s="56">
        <v>500</v>
      </c>
      <c r="P12" s="56"/>
      <c r="Q12" s="56"/>
      <c r="R12" s="56"/>
      <c r="S12" s="56"/>
      <c r="T12" s="57"/>
      <c r="U12" s="57"/>
      <c r="V12" s="59" t="s">
        <v>44</v>
      </c>
    </row>
    <row r="13" spans="1:22" ht="13.8" x14ac:dyDescent="0.3">
      <c r="A13" s="88">
        <f>IF(ISBLANK(A12),"",1+A12)</f>
        <v>2</v>
      </c>
      <c r="B13" s="53">
        <v>44499</v>
      </c>
      <c r="C13" s="54" t="s">
        <v>45</v>
      </c>
      <c r="D13" s="55"/>
      <c r="E13" s="56"/>
      <c r="F13" s="54"/>
      <c r="G13" s="56"/>
      <c r="H13" s="54"/>
      <c r="I13" s="56"/>
      <c r="J13" s="55"/>
      <c r="K13" s="56">
        <v>175</v>
      </c>
      <c r="L13" s="55"/>
      <c r="M13" s="57"/>
      <c r="N13" s="87">
        <f t="shared" si="0"/>
        <v>175</v>
      </c>
      <c r="O13" s="56"/>
      <c r="P13" s="56"/>
      <c r="Q13" s="56">
        <v>175</v>
      </c>
      <c r="R13" s="56"/>
      <c r="S13" s="56"/>
      <c r="T13" s="57"/>
      <c r="U13" s="57"/>
      <c r="V13" s="59" t="s">
        <v>46</v>
      </c>
    </row>
    <row r="14" spans="1:22" ht="13.8" x14ac:dyDescent="0.3">
      <c r="A14" s="88">
        <f t="shared" ref="A14:A77" si="1">IF(ISBLANK(A13),"",1+A13)</f>
        <v>3</v>
      </c>
      <c r="B14" s="53"/>
      <c r="C14" s="54"/>
      <c r="D14" s="55"/>
      <c r="E14" s="56"/>
      <c r="F14" s="54"/>
      <c r="G14" s="56"/>
      <c r="H14" s="54"/>
      <c r="I14" s="56"/>
      <c r="J14" s="55"/>
      <c r="K14" s="56"/>
      <c r="L14" s="55"/>
      <c r="M14" s="57"/>
      <c r="N14" s="87" t="str">
        <f t="shared" si="0"/>
        <v/>
      </c>
      <c r="O14" s="56"/>
      <c r="P14" s="56"/>
      <c r="Q14" s="56"/>
      <c r="R14" s="56"/>
      <c r="S14" s="56"/>
      <c r="T14" s="57"/>
      <c r="U14" s="57"/>
      <c r="V14" s="59"/>
    </row>
    <row r="15" spans="1:22" ht="13.8" x14ac:dyDescent="0.3">
      <c r="A15" s="88">
        <f t="shared" si="1"/>
        <v>4</v>
      </c>
      <c r="B15" s="53"/>
      <c r="C15" s="54"/>
      <c r="D15" s="55"/>
      <c r="E15" s="56"/>
      <c r="F15" s="54"/>
      <c r="G15" s="56"/>
      <c r="H15" s="54"/>
      <c r="I15" s="56"/>
      <c r="J15" s="55"/>
      <c r="K15" s="56"/>
      <c r="L15" s="55"/>
      <c r="M15" s="57"/>
      <c r="N15" s="87" t="str">
        <f t="shared" si="0"/>
        <v/>
      </c>
      <c r="O15" s="56"/>
      <c r="P15" s="56"/>
      <c r="Q15" s="56"/>
      <c r="R15" s="56"/>
      <c r="S15" s="56"/>
      <c r="T15" s="57"/>
      <c r="U15" s="57"/>
      <c r="V15" s="59"/>
    </row>
    <row r="16" spans="1:22" ht="13.8" x14ac:dyDescent="0.3">
      <c r="A16" s="88">
        <f t="shared" si="1"/>
        <v>5</v>
      </c>
      <c r="B16" s="53"/>
      <c r="C16" s="54"/>
      <c r="D16" s="55"/>
      <c r="E16" s="56"/>
      <c r="F16" s="54"/>
      <c r="G16" s="56"/>
      <c r="H16" s="54"/>
      <c r="I16" s="56"/>
      <c r="J16" s="55"/>
      <c r="K16" s="56"/>
      <c r="L16" s="55"/>
      <c r="M16" s="57"/>
      <c r="N16" s="87" t="str">
        <f t="shared" si="0"/>
        <v/>
      </c>
      <c r="O16" s="56"/>
      <c r="P16" s="56"/>
      <c r="Q16" s="56"/>
      <c r="R16" s="56"/>
      <c r="S16" s="56"/>
      <c r="T16" s="57"/>
      <c r="U16" s="57"/>
      <c r="V16" s="59"/>
    </row>
    <row r="17" spans="1:22" ht="13.8" x14ac:dyDescent="0.3">
      <c r="A17" s="88">
        <f t="shared" si="1"/>
        <v>6</v>
      </c>
      <c r="B17" s="53"/>
      <c r="C17" s="54"/>
      <c r="D17" s="55"/>
      <c r="E17" s="56"/>
      <c r="F17" s="54"/>
      <c r="G17" s="56"/>
      <c r="H17" s="54"/>
      <c r="I17" s="56"/>
      <c r="J17" s="55"/>
      <c r="K17" s="56"/>
      <c r="L17" s="55"/>
      <c r="M17" s="57"/>
      <c r="N17" s="87" t="str">
        <f t="shared" si="0"/>
        <v/>
      </c>
      <c r="O17" s="56"/>
      <c r="P17" s="56"/>
      <c r="Q17" s="56"/>
      <c r="R17" s="56"/>
      <c r="S17" s="56"/>
      <c r="T17" s="57"/>
      <c r="U17" s="57"/>
      <c r="V17" s="59"/>
    </row>
    <row r="18" spans="1:22" ht="13.8" x14ac:dyDescent="0.3">
      <c r="A18" s="88">
        <f t="shared" si="1"/>
        <v>7</v>
      </c>
      <c r="B18" s="53"/>
      <c r="C18" s="54"/>
      <c r="D18" s="55"/>
      <c r="E18" s="56"/>
      <c r="F18" s="54"/>
      <c r="G18" s="56"/>
      <c r="H18" s="54"/>
      <c r="I18" s="56"/>
      <c r="J18" s="55"/>
      <c r="K18" s="56"/>
      <c r="L18" s="55"/>
      <c r="M18" s="57"/>
      <c r="N18" s="89" t="str">
        <f t="shared" si="0"/>
        <v/>
      </c>
      <c r="O18" s="56"/>
      <c r="P18" s="56"/>
      <c r="Q18" s="56"/>
      <c r="R18" s="56"/>
      <c r="S18" s="56"/>
      <c r="T18" s="57"/>
      <c r="U18" s="57"/>
      <c r="V18" s="59"/>
    </row>
    <row r="19" spans="1:22" ht="13.8" x14ac:dyDescent="0.3">
      <c r="A19" s="88">
        <f t="shared" si="1"/>
        <v>8</v>
      </c>
      <c r="B19" s="53"/>
      <c r="C19" s="54"/>
      <c r="D19" s="55"/>
      <c r="E19" s="56"/>
      <c r="F19" s="54"/>
      <c r="G19" s="56"/>
      <c r="H19" s="54"/>
      <c r="I19" s="56"/>
      <c r="J19" s="55"/>
      <c r="K19" s="56"/>
      <c r="L19" s="55"/>
      <c r="M19" s="57"/>
      <c r="N19" s="89" t="str">
        <f t="shared" si="0"/>
        <v/>
      </c>
      <c r="O19" s="56"/>
      <c r="P19" s="56"/>
      <c r="Q19" s="56"/>
      <c r="R19" s="56"/>
      <c r="S19" s="56"/>
      <c r="T19" s="57"/>
      <c r="U19" s="57"/>
      <c r="V19" s="59"/>
    </row>
    <row r="20" spans="1:22" ht="13.8" x14ac:dyDescent="0.3">
      <c r="A20" s="88">
        <f t="shared" si="1"/>
        <v>9</v>
      </c>
      <c r="B20" s="53"/>
      <c r="C20" s="54"/>
      <c r="D20" s="55"/>
      <c r="E20" s="56"/>
      <c r="F20" s="54"/>
      <c r="G20" s="56"/>
      <c r="H20" s="54"/>
      <c r="I20" s="56"/>
      <c r="J20" s="55"/>
      <c r="K20" s="56"/>
      <c r="L20" s="55"/>
      <c r="M20" s="57"/>
      <c r="N20" s="89" t="str">
        <f t="shared" si="0"/>
        <v/>
      </c>
      <c r="O20" s="56"/>
      <c r="P20" s="56"/>
      <c r="Q20" s="56"/>
      <c r="R20" s="56"/>
      <c r="S20" s="56"/>
      <c r="T20" s="57"/>
      <c r="U20" s="57"/>
      <c r="V20" s="59"/>
    </row>
    <row r="21" spans="1:22" ht="13.8" x14ac:dyDescent="0.3">
      <c r="A21" s="88">
        <f t="shared" si="1"/>
        <v>10</v>
      </c>
      <c r="B21" s="53"/>
      <c r="C21" s="54"/>
      <c r="D21" s="55"/>
      <c r="E21" s="56"/>
      <c r="F21" s="54"/>
      <c r="G21" s="56"/>
      <c r="H21" s="54"/>
      <c r="I21" s="56"/>
      <c r="J21" s="55"/>
      <c r="K21" s="56"/>
      <c r="L21" s="55"/>
      <c r="M21" s="57"/>
      <c r="N21" s="89" t="str">
        <f t="shared" si="0"/>
        <v/>
      </c>
      <c r="O21" s="56"/>
      <c r="P21" s="56"/>
      <c r="Q21" s="56"/>
      <c r="R21" s="56"/>
      <c r="S21" s="56"/>
      <c r="T21" s="57"/>
      <c r="U21" s="57"/>
      <c r="V21" s="59"/>
    </row>
    <row r="22" spans="1:22" ht="13.8" x14ac:dyDescent="0.3">
      <c r="A22" s="88">
        <f t="shared" si="1"/>
        <v>11</v>
      </c>
      <c r="B22" s="53"/>
      <c r="C22" s="54"/>
      <c r="D22" s="55"/>
      <c r="E22" s="56"/>
      <c r="F22" s="54"/>
      <c r="G22" s="56"/>
      <c r="H22" s="54"/>
      <c r="I22" s="56"/>
      <c r="J22" s="55"/>
      <c r="K22" s="56"/>
      <c r="L22" s="55"/>
      <c r="M22" s="57"/>
      <c r="N22" s="89" t="str">
        <f t="shared" si="0"/>
        <v/>
      </c>
      <c r="O22" s="56"/>
      <c r="P22" s="56"/>
      <c r="Q22" s="56"/>
      <c r="R22" s="56"/>
      <c r="S22" s="56"/>
      <c r="T22" s="57"/>
      <c r="U22" s="57"/>
      <c r="V22" s="59"/>
    </row>
    <row r="23" spans="1:22" ht="13.8" x14ac:dyDescent="0.3">
      <c r="A23" s="88">
        <f t="shared" si="1"/>
        <v>12</v>
      </c>
      <c r="B23" s="53"/>
      <c r="C23" s="54"/>
      <c r="D23" s="55"/>
      <c r="E23" s="56"/>
      <c r="F23" s="54"/>
      <c r="G23" s="56"/>
      <c r="H23" s="54"/>
      <c r="I23" s="56"/>
      <c r="J23" s="55"/>
      <c r="K23" s="56"/>
      <c r="L23" s="55"/>
      <c r="M23" s="57"/>
      <c r="N23" s="89" t="str">
        <f t="shared" si="0"/>
        <v/>
      </c>
      <c r="O23" s="56"/>
      <c r="P23" s="56"/>
      <c r="Q23" s="56"/>
      <c r="R23" s="56"/>
      <c r="S23" s="56"/>
      <c r="T23" s="57"/>
      <c r="U23" s="57"/>
      <c r="V23" s="59"/>
    </row>
    <row r="24" spans="1:22" ht="13.8" x14ac:dyDescent="0.3">
      <c r="A24" s="88">
        <f t="shared" si="1"/>
        <v>13</v>
      </c>
      <c r="B24" s="53"/>
      <c r="C24" s="54"/>
      <c r="D24" s="55"/>
      <c r="E24" s="56"/>
      <c r="F24" s="54"/>
      <c r="G24" s="56"/>
      <c r="H24" s="54"/>
      <c r="I24" s="56"/>
      <c r="J24" s="55"/>
      <c r="K24" s="56"/>
      <c r="L24" s="55"/>
      <c r="M24" s="57"/>
      <c r="N24" s="89" t="str">
        <f t="shared" si="0"/>
        <v/>
      </c>
      <c r="O24" s="56"/>
      <c r="P24" s="56"/>
      <c r="Q24" s="56"/>
      <c r="R24" s="56"/>
      <c r="S24" s="56"/>
      <c r="T24" s="57"/>
      <c r="U24" s="57"/>
      <c r="V24" s="59"/>
    </row>
    <row r="25" spans="1:22" ht="13.8" x14ac:dyDescent="0.3">
      <c r="A25" s="88">
        <f t="shared" si="1"/>
        <v>14</v>
      </c>
      <c r="B25" s="53"/>
      <c r="C25" s="54"/>
      <c r="D25" s="55"/>
      <c r="E25" s="56"/>
      <c r="F25" s="54"/>
      <c r="G25" s="56"/>
      <c r="H25" s="54"/>
      <c r="I25" s="56"/>
      <c r="J25" s="55"/>
      <c r="K25" s="56"/>
      <c r="L25" s="55"/>
      <c r="M25" s="57"/>
      <c r="N25" s="89" t="str">
        <f t="shared" si="0"/>
        <v/>
      </c>
      <c r="O25" s="56"/>
      <c r="P25" s="56"/>
      <c r="Q25" s="56"/>
      <c r="R25" s="56"/>
      <c r="S25" s="56"/>
      <c r="T25" s="57"/>
      <c r="U25" s="57"/>
      <c r="V25" s="59"/>
    </row>
    <row r="26" spans="1:22" ht="13.8" x14ac:dyDescent="0.3">
      <c r="A26" s="88">
        <f t="shared" si="1"/>
        <v>15</v>
      </c>
      <c r="B26" s="53"/>
      <c r="C26" s="54"/>
      <c r="D26" s="55"/>
      <c r="E26" s="56"/>
      <c r="F26" s="54"/>
      <c r="G26" s="56"/>
      <c r="H26" s="54"/>
      <c r="I26" s="56"/>
      <c r="J26" s="55"/>
      <c r="K26" s="56"/>
      <c r="L26" s="55"/>
      <c r="M26" s="57"/>
      <c r="N26" s="89" t="str">
        <f t="shared" si="0"/>
        <v/>
      </c>
      <c r="O26" s="56"/>
      <c r="P26" s="56"/>
      <c r="Q26" s="56"/>
      <c r="R26" s="56"/>
      <c r="S26" s="56"/>
      <c r="T26" s="57"/>
      <c r="U26" s="57"/>
      <c r="V26" s="59"/>
    </row>
    <row r="27" spans="1:22" ht="13.8" x14ac:dyDescent="0.3">
      <c r="A27" s="88">
        <f t="shared" si="1"/>
        <v>16</v>
      </c>
      <c r="B27" s="53"/>
      <c r="C27" s="54"/>
      <c r="D27" s="55"/>
      <c r="E27" s="56"/>
      <c r="F27" s="54"/>
      <c r="G27" s="56"/>
      <c r="H27" s="54"/>
      <c r="I27" s="56"/>
      <c r="J27" s="55"/>
      <c r="K27" s="56"/>
      <c r="L27" s="55"/>
      <c r="M27" s="57"/>
      <c r="N27" s="89" t="str">
        <f t="shared" si="0"/>
        <v/>
      </c>
      <c r="O27" s="56"/>
      <c r="P27" s="56"/>
      <c r="Q27" s="56"/>
      <c r="R27" s="56"/>
      <c r="S27" s="56"/>
      <c r="T27" s="57"/>
      <c r="U27" s="57"/>
      <c r="V27" s="59"/>
    </row>
    <row r="28" spans="1:22" ht="13.8" x14ac:dyDescent="0.3">
      <c r="A28" s="88">
        <f t="shared" si="1"/>
        <v>17</v>
      </c>
      <c r="B28" s="53"/>
      <c r="C28" s="54"/>
      <c r="D28" s="55"/>
      <c r="E28" s="56"/>
      <c r="F28" s="54"/>
      <c r="G28" s="56"/>
      <c r="H28" s="54"/>
      <c r="I28" s="56"/>
      <c r="J28" s="55"/>
      <c r="K28" s="56"/>
      <c r="L28" s="55"/>
      <c r="M28" s="57"/>
      <c r="N28" s="89" t="str">
        <f t="shared" si="0"/>
        <v/>
      </c>
      <c r="O28" s="56"/>
      <c r="P28" s="56"/>
      <c r="Q28" s="56"/>
      <c r="R28" s="56"/>
      <c r="S28" s="56"/>
      <c r="T28" s="57"/>
      <c r="U28" s="57"/>
      <c r="V28" s="59"/>
    </row>
    <row r="29" spans="1:22" ht="13.8" x14ac:dyDescent="0.3">
      <c r="A29" s="88">
        <f t="shared" si="1"/>
        <v>18</v>
      </c>
      <c r="B29" s="53"/>
      <c r="C29" s="54"/>
      <c r="D29" s="55"/>
      <c r="E29" s="56"/>
      <c r="F29" s="54"/>
      <c r="G29" s="56"/>
      <c r="H29" s="54"/>
      <c r="I29" s="56"/>
      <c r="J29" s="55"/>
      <c r="K29" s="56"/>
      <c r="L29" s="55"/>
      <c r="M29" s="57"/>
      <c r="N29" s="89" t="str">
        <f t="shared" si="0"/>
        <v/>
      </c>
      <c r="O29" s="56"/>
      <c r="P29" s="56"/>
      <c r="Q29" s="56"/>
      <c r="R29" s="56"/>
      <c r="S29" s="56"/>
      <c r="T29" s="57"/>
      <c r="U29" s="57"/>
      <c r="V29" s="59"/>
    </row>
    <row r="30" spans="1:22" ht="13.8" x14ac:dyDescent="0.3">
      <c r="A30" s="88">
        <f t="shared" si="1"/>
        <v>19</v>
      </c>
      <c r="B30" s="53"/>
      <c r="C30" s="54"/>
      <c r="D30" s="55"/>
      <c r="E30" s="56"/>
      <c r="F30" s="54"/>
      <c r="G30" s="56"/>
      <c r="H30" s="54"/>
      <c r="I30" s="56"/>
      <c r="J30" s="55"/>
      <c r="K30" s="56"/>
      <c r="L30" s="55"/>
      <c r="M30" s="57"/>
      <c r="N30" s="89" t="str">
        <f t="shared" si="0"/>
        <v/>
      </c>
      <c r="O30" s="56"/>
      <c r="P30" s="56"/>
      <c r="Q30" s="56"/>
      <c r="R30" s="56"/>
      <c r="S30" s="56"/>
      <c r="T30" s="57"/>
      <c r="U30" s="57"/>
      <c r="V30" s="59"/>
    </row>
    <row r="31" spans="1:22" ht="13.8" x14ac:dyDescent="0.3">
      <c r="A31" s="88">
        <f t="shared" si="1"/>
        <v>20</v>
      </c>
      <c r="B31" s="53"/>
      <c r="C31" s="54"/>
      <c r="D31" s="55"/>
      <c r="E31" s="56"/>
      <c r="F31" s="54"/>
      <c r="G31" s="56"/>
      <c r="H31" s="54"/>
      <c r="I31" s="56"/>
      <c r="J31" s="55"/>
      <c r="K31" s="56"/>
      <c r="L31" s="55"/>
      <c r="M31" s="57"/>
      <c r="N31" s="89" t="str">
        <f t="shared" si="0"/>
        <v/>
      </c>
      <c r="O31" s="56"/>
      <c r="P31" s="56"/>
      <c r="Q31" s="56"/>
      <c r="R31" s="56"/>
      <c r="S31" s="56"/>
      <c r="T31" s="57"/>
      <c r="U31" s="57"/>
      <c r="V31" s="59"/>
    </row>
    <row r="32" spans="1:22" ht="13.8" x14ac:dyDescent="0.3">
      <c r="A32" s="88">
        <f t="shared" si="1"/>
        <v>21</v>
      </c>
      <c r="B32" s="53"/>
      <c r="C32" s="54"/>
      <c r="D32" s="55"/>
      <c r="E32" s="56"/>
      <c r="F32" s="54"/>
      <c r="G32" s="56"/>
      <c r="H32" s="54"/>
      <c r="I32" s="56"/>
      <c r="J32" s="55"/>
      <c r="K32" s="56"/>
      <c r="L32" s="55"/>
      <c r="M32" s="57"/>
      <c r="N32" s="89" t="str">
        <f t="shared" si="0"/>
        <v/>
      </c>
      <c r="O32" s="56"/>
      <c r="P32" s="56"/>
      <c r="Q32" s="56"/>
      <c r="R32" s="56"/>
      <c r="S32" s="56"/>
      <c r="T32" s="57"/>
      <c r="U32" s="57"/>
      <c r="V32" s="59"/>
    </row>
    <row r="33" spans="1:22" ht="13.8" x14ac:dyDescent="0.3">
      <c r="A33" s="88">
        <f t="shared" si="1"/>
        <v>22</v>
      </c>
      <c r="B33" s="53"/>
      <c r="C33" s="54"/>
      <c r="D33" s="55"/>
      <c r="E33" s="56"/>
      <c r="F33" s="54"/>
      <c r="G33" s="56"/>
      <c r="H33" s="54"/>
      <c r="I33" s="56"/>
      <c r="J33" s="55"/>
      <c r="K33" s="56"/>
      <c r="L33" s="55"/>
      <c r="M33" s="57"/>
      <c r="N33" s="89" t="str">
        <f t="shared" si="0"/>
        <v/>
      </c>
      <c r="O33" s="56"/>
      <c r="P33" s="56"/>
      <c r="Q33" s="56"/>
      <c r="R33" s="56"/>
      <c r="S33" s="56"/>
      <c r="T33" s="57"/>
      <c r="U33" s="57"/>
      <c r="V33" s="59"/>
    </row>
    <row r="34" spans="1:22" ht="13.8" x14ac:dyDescent="0.3">
      <c r="A34" s="88">
        <f t="shared" si="1"/>
        <v>23</v>
      </c>
      <c r="B34" s="53"/>
      <c r="C34" s="54"/>
      <c r="D34" s="55"/>
      <c r="E34" s="56"/>
      <c r="F34" s="54"/>
      <c r="G34" s="56"/>
      <c r="H34" s="54"/>
      <c r="I34" s="56"/>
      <c r="J34" s="55"/>
      <c r="K34" s="56"/>
      <c r="L34" s="55"/>
      <c r="M34" s="57"/>
      <c r="N34" s="89" t="str">
        <f t="shared" si="0"/>
        <v/>
      </c>
      <c r="O34" s="56"/>
      <c r="P34" s="56"/>
      <c r="Q34" s="56"/>
      <c r="R34" s="56"/>
      <c r="S34" s="56"/>
      <c r="T34" s="57"/>
      <c r="U34" s="57"/>
      <c r="V34" s="59"/>
    </row>
    <row r="35" spans="1:22" ht="13.8" x14ac:dyDescent="0.3">
      <c r="A35" s="88">
        <f t="shared" si="1"/>
        <v>24</v>
      </c>
      <c r="B35" s="53"/>
      <c r="C35" s="54"/>
      <c r="D35" s="55"/>
      <c r="E35" s="56"/>
      <c r="F35" s="54"/>
      <c r="G35" s="56"/>
      <c r="H35" s="54"/>
      <c r="I35" s="56"/>
      <c r="J35" s="55"/>
      <c r="K35" s="56"/>
      <c r="L35" s="55"/>
      <c r="M35" s="57"/>
      <c r="N35" s="89" t="str">
        <f t="shared" si="0"/>
        <v/>
      </c>
      <c r="O35" s="56"/>
      <c r="P35" s="56"/>
      <c r="Q35" s="56"/>
      <c r="R35" s="56"/>
      <c r="S35" s="56"/>
      <c r="T35" s="57"/>
      <c r="U35" s="57"/>
      <c r="V35" s="59"/>
    </row>
    <row r="36" spans="1:22" ht="13.8" x14ac:dyDescent="0.3">
      <c r="A36" s="88">
        <f t="shared" si="1"/>
        <v>25</v>
      </c>
      <c r="B36" s="53"/>
      <c r="C36" s="54"/>
      <c r="D36" s="55"/>
      <c r="E36" s="56"/>
      <c r="F36" s="54"/>
      <c r="G36" s="56"/>
      <c r="H36" s="54"/>
      <c r="I36" s="56"/>
      <c r="J36" s="55"/>
      <c r="K36" s="56"/>
      <c r="L36" s="55"/>
      <c r="M36" s="57"/>
      <c r="N36" s="89" t="str">
        <f t="shared" si="0"/>
        <v/>
      </c>
      <c r="O36" s="56"/>
      <c r="P36" s="56"/>
      <c r="Q36" s="56"/>
      <c r="R36" s="56"/>
      <c r="S36" s="56"/>
      <c r="T36" s="57"/>
      <c r="U36" s="57"/>
      <c r="V36" s="59"/>
    </row>
    <row r="37" spans="1:22" ht="13.8" x14ac:dyDescent="0.3">
      <c r="A37" s="88">
        <f t="shared" si="1"/>
        <v>26</v>
      </c>
      <c r="B37" s="53"/>
      <c r="C37" s="54"/>
      <c r="D37" s="55"/>
      <c r="E37" s="56"/>
      <c r="F37" s="54"/>
      <c r="G37" s="56"/>
      <c r="H37" s="54"/>
      <c r="I37" s="56"/>
      <c r="J37" s="55"/>
      <c r="K37" s="56"/>
      <c r="L37" s="55"/>
      <c r="M37" s="57"/>
      <c r="N37" s="89" t="str">
        <f t="shared" si="0"/>
        <v/>
      </c>
      <c r="O37" s="56"/>
      <c r="P37" s="56"/>
      <c r="Q37" s="56"/>
      <c r="R37" s="56"/>
      <c r="S37" s="56"/>
      <c r="T37" s="57"/>
      <c r="U37" s="57"/>
      <c r="V37" s="59"/>
    </row>
    <row r="38" spans="1:22" ht="13.8" x14ac:dyDescent="0.3">
      <c r="A38" s="88">
        <f t="shared" si="1"/>
        <v>27</v>
      </c>
      <c r="B38" s="53"/>
      <c r="C38" s="54"/>
      <c r="D38" s="55"/>
      <c r="E38" s="56"/>
      <c r="F38" s="54"/>
      <c r="G38" s="56"/>
      <c r="H38" s="54"/>
      <c r="I38" s="56"/>
      <c r="J38" s="55"/>
      <c r="K38" s="56"/>
      <c r="L38" s="55"/>
      <c r="M38" s="57"/>
      <c r="N38" s="89" t="str">
        <f t="shared" si="0"/>
        <v/>
      </c>
      <c r="O38" s="56"/>
      <c r="P38" s="56"/>
      <c r="Q38" s="56"/>
      <c r="R38" s="56"/>
      <c r="S38" s="56"/>
      <c r="T38" s="57"/>
      <c r="U38" s="57"/>
      <c r="V38" s="59"/>
    </row>
    <row r="39" spans="1:22" ht="13.8" x14ac:dyDescent="0.3">
      <c r="A39" s="88">
        <f t="shared" si="1"/>
        <v>28</v>
      </c>
      <c r="B39" s="53"/>
      <c r="C39" s="54"/>
      <c r="D39" s="55"/>
      <c r="E39" s="56"/>
      <c r="F39" s="54"/>
      <c r="G39" s="56"/>
      <c r="H39" s="54"/>
      <c r="I39" s="56"/>
      <c r="J39" s="55"/>
      <c r="K39" s="56"/>
      <c r="L39" s="55"/>
      <c r="M39" s="57"/>
      <c r="N39" s="89" t="str">
        <f t="shared" si="0"/>
        <v/>
      </c>
      <c r="O39" s="56"/>
      <c r="P39" s="56"/>
      <c r="Q39" s="56"/>
      <c r="R39" s="56"/>
      <c r="S39" s="56"/>
      <c r="T39" s="57"/>
      <c r="U39" s="57"/>
      <c r="V39" s="59"/>
    </row>
    <row r="40" spans="1:22" ht="13.8" x14ac:dyDescent="0.3">
      <c r="A40" s="88">
        <f t="shared" si="1"/>
        <v>29</v>
      </c>
      <c r="B40" s="53"/>
      <c r="C40" s="54"/>
      <c r="D40" s="55"/>
      <c r="E40" s="56"/>
      <c r="F40" s="54"/>
      <c r="G40" s="56"/>
      <c r="H40" s="54"/>
      <c r="I40" s="56"/>
      <c r="J40" s="55"/>
      <c r="K40" s="56"/>
      <c r="L40" s="55"/>
      <c r="M40" s="57"/>
      <c r="N40" s="89" t="str">
        <f t="shared" si="0"/>
        <v/>
      </c>
      <c r="O40" s="56"/>
      <c r="P40" s="56"/>
      <c r="Q40" s="56"/>
      <c r="R40" s="56"/>
      <c r="S40" s="56"/>
      <c r="T40" s="57"/>
      <c r="U40" s="57"/>
      <c r="V40" s="59"/>
    </row>
    <row r="41" spans="1:22" ht="13.8" x14ac:dyDescent="0.3">
      <c r="A41" s="88">
        <f t="shared" si="1"/>
        <v>30</v>
      </c>
      <c r="B41" s="53"/>
      <c r="C41" s="54"/>
      <c r="D41" s="55"/>
      <c r="E41" s="56"/>
      <c r="F41" s="54"/>
      <c r="G41" s="56"/>
      <c r="H41" s="54"/>
      <c r="I41" s="56"/>
      <c r="J41" s="55"/>
      <c r="K41" s="56"/>
      <c r="L41" s="55"/>
      <c r="M41" s="57"/>
      <c r="N41" s="89" t="str">
        <f t="shared" si="0"/>
        <v/>
      </c>
      <c r="O41" s="56"/>
      <c r="P41" s="56"/>
      <c r="Q41" s="56"/>
      <c r="R41" s="56"/>
      <c r="S41" s="56"/>
      <c r="T41" s="57"/>
      <c r="U41" s="57"/>
      <c r="V41" s="59"/>
    </row>
    <row r="42" spans="1:22" ht="13.8" x14ac:dyDescent="0.3">
      <c r="A42" s="88">
        <f t="shared" si="1"/>
        <v>31</v>
      </c>
      <c r="B42" s="53"/>
      <c r="C42" s="54"/>
      <c r="D42" s="55"/>
      <c r="E42" s="56"/>
      <c r="F42" s="54"/>
      <c r="G42" s="56"/>
      <c r="H42" s="54"/>
      <c r="I42" s="56"/>
      <c r="J42" s="55"/>
      <c r="K42" s="56"/>
      <c r="L42" s="55"/>
      <c r="M42" s="57"/>
      <c r="N42" s="89" t="str">
        <f t="shared" si="0"/>
        <v/>
      </c>
      <c r="O42" s="56"/>
      <c r="P42" s="56"/>
      <c r="Q42" s="56"/>
      <c r="R42" s="56"/>
      <c r="S42" s="56"/>
      <c r="T42" s="57"/>
      <c r="U42" s="57"/>
      <c r="V42" s="59"/>
    </row>
    <row r="43" spans="1:22" ht="13.8" x14ac:dyDescent="0.3">
      <c r="A43" s="88">
        <f t="shared" si="1"/>
        <v>32</v>
      </c>
      <c r="B43" s="53"/>
      <c r="C43" s="54"/>
      <c r="D43" s="55"/>
      <c r="E43" s="56"/>
      <c r="F43" s="54"/>
      <c r="G43" s="56"/>
      <c r="H43" s="54"/>
      <c r="I43" s="56"/>
      <c r="J43" s="55"/>
      <c r="K43" s="56"/>
      <c r="L43" s="55"/>
      <c r="M43" s="57"/>
      <c r="N43" s="89" t="str">
        <f t="shared" si="0"/>
        <v/>
      </c>
      <c r="O43" s="56"/>
      <c r="P43" s="56"/>
      <c r="Q43" s="56"/>
      <c r="R43" s="56"/>
      <c r="S43" s="56"/>
      <c r="T43" s="57"/>
      <c r="U43" s="57"/>
      <c r="V43" s="59"/>
    </row>
    <row r="44" spans="1:22" ht="13.8" x14ac:dyDescent="0.3">
      <c r="A44" s="88">
        <f t="shared" si="1"/>
        <v>33</v>
      </c>
      <c r="B44" s="53"/>
      <c r="C44" s="54"/>
      <c r="D44" s="55"/>
      <c r="E44" s="56"/>
      <c r="F44" s="54"/>
      <c r="G44" s="56"/>
      <c r="H44" s="54"/>
      <c r="I44" s="56"/>
      <c r="J44" s="55"/>
      <c r="K44" s="56"/>
      <c r="L44" s="55"/>
      <c r="M44" s="57"/>
      <c r="N44" s="89" t="str">
        <f t="shared" ref="N44:N75" si="2">IF(ISBLANK(C44),"",E44+G44+I44+K44+M44)</f>
        <v/>
      </c>
      <c r="O44" s="56"/>
      <c r="P44" s="56"/>
      <c r="Q44" s="56"/>
      <c r="R44" s="56"/>
      <c r="S44" s="56"/>
      <c r="T44" s="57"/>
      <c r="U44" s="57"/>
      <c r="V44" s="59"/>
    </row>
    <row r="45" spans="1:22" ht="13.8" x14ac:dyDescent="0.3">
      <c r="A45" s="88">
        <f t="shared" si="1"/>
        <v>34</v>
      </c>
      <c r="B45" s="53"/>
      <c r="C45" s="54"/>
      <c r="D45" s="55"/>
      <c r="E45" s="56"/>
      <c r="F45" s="54"/>
      <c r="G45" s="56"/>
      <c r="H45" s="54"/>
      <c r="I45" s="56"/>
      <c r="J45" s="55"/>
      <c r="K45" s="56"/>
      <c r="L45" s="55"/>
      <c r="M45" s="57"/>
      <c r="N45" s="89" t="str">
        <f t="shared" si="2"/>
        <v/>
      </c>
      <c r="O45" s="56"/>
      <c r="P45" s="56"/>
      <c r="Q45" s="56"/>
      <c r="R45" s="56"/>
      <c r="S45" s="56"/>
      <c r="T45" s="57"/>
      <c r="U45" s="57"/>
      <c r="V45" s="59"/>
    </row>
    <row r="46" spans="1:22" ht="13.8" x14ac:dyDescent="0.3">
      <c r="A46" s="88">
        <f t="shared" si="1"/>
        <v>35</v>
      </c>
      <c r="B46" s="53"/>
      <c r="C46" s="54"/>
      <c r="D46" s="55"/>
      <c r="E46" s="56"/>
      <c r="F46" s="54"/>
      <c r="G46" s="56"/>
      <c r="H46" s="54"/>
      <c r="I46" s="56"/>
      <c r="J46" s="55"/>
      <c r="K46" s="56"/>
      <c r="L46" s="55"/>
      <c r="M46" s="57"/>
      <c r="N46" s="89" t="str">
        <f t="shared" si="2"/>
        <v/>
      </c>
      <c r="O46" s="56"/>
      <c r="P46" s="56"/>
      <c r="Q46" s="56"/>
      <c r="R46" s="56"/>
      <c r="S46" s="56"/>
      <c r="T46" s="57"/>
      <c r="U46" s="57"/>
      <c r="V46" s="59"/>
    </row>
    <row r="47" spans="1:22" ht="13.8" x14ac:dyDescent="0.3">
      <c r="A47" s="88">
        <f t="shared" si="1"/>
        <v>36</v>
      </c>
      <c r="B47" s="53"/>
      <c r="C47" s="54"/>
      <c r="D47" s="55"/>
      <c r="E47" s="56"/>
      <c r="F47" s="54"/>
      <c r="G47" s="56"/>
      <c r="H47" s="54"/>
      <c r="I47" s="56"/>
      <c r="J47" s="55"/>
      <c r="K47" s="56"/>
      <c r="L47" s="55"/>
      <c r="M47" s="57"/>
      <c r="N47" s="89" t="str">
        <f t="shared" si="2"/>
        <v/>
      </c>
      <c r="O47" s="56"/>
      <c r="P47" s="56"/>
      <c r="Q47" s="56"/>
      <c r="R47" s="56"/>
      <c r="S47" s="56"/>
      <c r="T47" s="57"/>
      <c r="U47" s="57"/>
      <c r="V47" s="59"/>
    </row>
    <row r="48" spans="1:22" ht="13.8" x14ac:dyDescent="0.3">
      <c r="A48" s="88">
        <f t="shared" si="1"/>
        <v>37</v>
      </c>
      <c r="B48" s="53"/>
      <c r="C48" s="54"/>
      <c r="D48" s="55"/>
      <c r="E48" s="56"/>
      <c r="F48" s="54"/>
      <c r="G48" s="56"/>
      <c r="H48" s="54"/>
      <c r="I48" s="56"/>
      <c r="J48" s="55"/>
      <c r="K48" s="56"/>
      <c r="L48" s="55"/>
      <c r="M48" s="57"/>
      <c r="N48" s="89" t="str">
        <f t="shared" si="2"/>
        <v/>
      </c>
      <c r="O48" s="56"/>
      <c r="P48" s="56"/>
      <c r="Q48" s="56"/>
      <c r="R48" s="56"/>
      <c r="S48" s="56"/>
      <c r="T48" s="57"/>
      <c r="U48" s="57"/>
      <c r="V48" s="59"/>
    </row>
    <row r="49" spans="1:22" ht="13.8" x14ac:dyDescent="0.3">
      <c r="A49" s="88">
        <f t="shared" si="1"/>
        <v>38</v>
      </c>
      <c r="B49" s="53"/>
      <c r="C49" s="54"/>
      <c r="D49" s="55"/>
      <c r="E49" s="56"/>
      <c r="F49" s="54"/>
      <c r="G49" s="56"/>
      <c r="H49" s="54"/>
      <c r="I49" s="56"/>
      <c r="J49" s="55"/>
      <c r="K49" s="56"/>
      <c r="L49" s="55"/>
      <c r="M49" s="57"/>
      <c r="N49" s="89" t="str">
        <f t="shared" si="2"/>
        <v/>
      </c>
      <c r="O49" s="56"/>
      <c r="P49" s="56"/>
      <c r="Q49" s="56"/>
      <c r="R49" s="56"/>
      <c r="S49" s="56"/>
      <c r="T49" s="57"/>
      <c r="U49" s="57"/>
      <c r="V49" s="59"/>
    </row>
    <row r="50" spans="1:22" ht="13.8" x14ac:dyDescent="0.3">
      <c r="A50" s="88">
        <f t="shared" si="1"/>
        <v>39</v>
      </c>
      <c r="B50" s="53"/>
      <c r="C50" s="54"/>
      <c r="D50" s="55"/>
      <c r="E50" s="56"/>
      <c r="F50" s="54"/>
      <c r="G50" s="56"/>
      <c r="H50" s="54"/>
      <c r="I50" s="56"/>
      <c r="J50" s="55"/>
      <c r="K50" s="56"/>
      <c r="L50" s="55"/>
      <c r="M50" s="57"/>
      <c r="N50" s="89" t="str">
        <f t="shared" si="2"/>
        <v/>
      </c>
      <c r="O50" s="56"/>
      <c r="P50" s="56"/>
      <c r="Q50" s="56"/>
      <c r="R50" s="56"/>
      <c r="S50" s="56"/>
      <c r="T50" s="57"/>
      <c r="U50" s="57"/>
      <c r="V50" s="59"/>
    </row>
    <row r="51" spans="1:22" ht="13.8" x14ac:dyDescent="0.3">
      <c r="A51" s="88">
        <f t="shared" si="1"/>
        <v>40</v>
      </c>
      <c r="B51" s="53"/>
      <c r="C51" s="54"/>
      <c r="D51" s="55"/>
      <c r="E51" s="56"/>
      <c r="F51" s="54"/>
      <c r="G51" s="56"/>
      <c r="H51" s="54"/>
      <c r="I51" s="56"/>
      <c r="J51" s="55"/>
      <c r="K51" s="56"/>
      <c r="L51" s="55"/>
      <c r="M51" s="57"/>
      <c r="N51" s="89" t="str">
        <f t="shared" si="2"/>
        <v/>
      </c>
      <c r="O51" s="56"/>
      <c r="P51" s="56"/>
      <c r="Q51" s="56"/>
      <c r="R51" s="56"/>
      <c r="S51" s="56"/>
      <c r="T51" s="57"/>
      <c r="U51" s="57"/>
      <c r="V51" s="59"/>
    </row>
    <row r="52" spans="1:22" ht="13.8" x14ac:dyDescent="0.3">
      <c r="A52" s="88">
        <f t="shared" si="1"/>
        <v>41</v>
      </c>
      <c r="B52" s="53"/>
      <c r="C52" s="54"/>
      <c r="D52" s="55"/>
      <c r="E52" s="56"/>
      <c r="F52" s="54"/>
      <c r="G52" s="56"/>
      <c r="H52" s="54"/>
      <c r="I52" s="56"/>
      <c r="J52" s="55"/>
      <c r="K52" s="56"/>
      <c r="L52" s="55"/>
      <c r="M52" s="57"/>
      <c r="N52" s="89" t="str">
        <f t="shared" si="2"/>
        <v/>
      </c>
      <c r="O52" s="56"/>
      <c r="P52" s="56"/>
      <c r="Q52" s="56"/>
      <c r="R52" s="56"/>
      <c r="S52" s="56"/>
      <c r="T52" s="57"/>
      <c r="U52" s="57"/>
      <c r="V52" s="59"/>
    </row>
    <row r="53" spans="1:22" ht="13.8" x14ac:dyDescent="0.3">
      <c r="A53" s="88">
        <f t="shared" si="1"/>
        <v>42</v>
      </c>
      <c r="B53" s="53"/>
      <c r="C53" s="54"/>
      <c r="D53" s="55"/>
      <c r="E53" s="56"/>
      <c r="F53" s="54"/>
      <c r="G53" s="56"/>
      <c r="H53" s="54"/>
      <c r="I53" s="56"/>
      <c r="J53" s="55"/>
      <c r="K53" s="56"/>
      <c r="L53" s="55"/>
      <c r="M53" s="57"/>
      <c r="N53" s="89" t="str">
        <f t="shared" si="2"/>
        <v/>
      </c>
      <c r="O53" s="56"/>
      <c r="P53" s="56"/>
      <c r="Q53" s="56"/>
      <c r="R53" s="56"/>
      <c r="S53" s="56"/>
      <c r="T53" s="57"/>
      <c r="U53" s="57"/>
      <c r="V53" s="59"/>
    </row>
    <row r="54" spans="1:22" ht="13.8" x14ac:dyDescent="0.3">
      <c r="A54" s="88">
        <f t="shared" si="1"/>
        <v>43</v>
      </c>
      <c r="B54" s="53"/>
      <c r="C54" s="54"/>
      <c r="D54" s="55"/>
      <c r="E54" s="56"/>
      <c r="F54" s="54"/>
      <c r="G54" s="56"/>
      <c r="H54" s="54"/>
      <c r="I54" s="56"/>
      <c r="J54" s="55"/>
      <c r="K54" s="56"/>
      <c r="L54" s="55"/>
      <c r="M54" s="57"/>
      <c r="N54" s="89" t="str">
        <f t="shared" si="2"/>
        <v/>
      </c>
      <c r="O54" s="56"/>
      <c r="P54" s="56"/>
      <c r="Q54" s="56"/>
      <c r="R54" s="56"/>
      <c r="S54" s="56"/>
      <c r="T54" s="57"/>
      <c r="U54" s="57"/>
      <c r="V54" s="59"/>
    </row>
    <row r="55" spans="1:22" ht="13.8" x14ac:dyDescent="0.3">
      <c r="A55" s="88">
        <f t="shared" si="1"/>
        <v>44</v>
      </c>
      <c r="B55" s="53"/>
      <c r="C55" s="54"/>
      <c r="D55" s="55"/>
      <c r="E55" s="56"/>
      <c r="F55" s="54"/>
      <c r="G55" s="56"/>
      <c r="H55" s="54"/>
      <c r="I55" s="56"/>
      <c r="J55" s="55"/>
      <c r="K55" s="56"/>
      <c r="L55" s="55"/>
      <c r="M55" s="57"/>
      <c r="N55" s="89" t="str">
        <f t="shared" si="2"/>
        <v/>
      </c>
      <c r="O55" s="56"/>
      <c r="P55" s="56"/>
      <c r="Q55" s="56"/>
      <c r="R55" s="56"/>
      <c r="S55" s="56"/>
      <c r="T55" s="57"/>
      <c r="U55" s="57"/>
      <c r="V55" s="59"/>
    </row>
    <row r="56" spans="1:22" ht="13.8" x14ac:dyDescent="0.3">
      <c r="A56" s="88">
        <f t="shared" si="1"/>
        <v>45</v>
      </c>
      <c r="B56" s="53"/>
      <c r="C56" s="54"/>
      <c r="D56" s="55"/>
      <c r="E56" s="56"/>
      <c r="F56" s="54"/>
      <c r="G56" s="56"/>
      <c r="H56" s="54"/>
      <c r="I56" s="56"/>
      <c r="J56" s="55"/>
      <c r="K56" s="56"/>
      <c r="L56" s="55"/>
      <c r="M56" s="57"/>
      <c r="N56" s="89" t="str">
        <f t="shared" si="2"/>
        <v/>
      </c>
      <c r="O56" s="56"/>
      <c r="P56" s="56"/>
      <c r="Q56" s="56"/>
      <c r="R56" s="56"/>
      <c r="S56" s="56"/>
      <c r="T56" s="57"/>
      <c r="U56" s="57"/>
      <c r="V56" s="59"/>
    </row>
    <row r="57" spans="1:22" ht="13.8" x14ac:dyDescent="0.3">
      <c r="A57" s="88">
        <f t="shared" si="1"/>
        <v>46</v>
      </c>
      <c r="B57" s="53"/>
      <c r="C57" s="54"/>
      <c r="D57" s="55"/>
      <c r="E57" s="56"/>
      <c r="F57" s="54"/>
      <c r="G57" s="56"/>
      <c r="H57" s="54"/>
      <c r="I57" s="56"/>
      <c r="J57" s="55"/>
      <c r="K57" s="56"/>
      <c r="L57" s="55"/>
      <c r="M57" s="57"/>
      <c r="N57" s="89" t="str">
        <f t="shared" si="2"/>
        <v/>
      </c>
      <c r="O57" s="56"/>
      <c r="P57" s="56"/>
      <c r="Q57" s="56"/>
      <c r="R57" s="56"/>
      <c r="S57" s="56"/>
      <c r="T57" s="57"/>
      <c r="U57" s="57"/>
      <c r="V57" s="59"/>
    </row>
    <row r="58" spans="1:22" ht="13.8" x14ac:dyDescent="0.3">
      <c r="A58" s="88">
        <f t="shared" si="1"/>
        <v>47</v>
      </c>
      <c r="B58" s="53"/>
      <c r="C58" s="54"/>
      <c r="D58" s="55"/>
      <c r="E58" s="56"/>
      <c r="F58" s="54"/>
      <c r="G58" s="56"/>
      <c r="H58" s="54"/>
      <c r="I58" s="56"/>
      <c r="J58" s="55"/>
      <c r="K58" s="56"/>
      <c r="L58" s="55"/>
      <c r="M58" s="57"/>
      <c r="N58" s="89" t="str">
        <f t="shared" si="2"/>
        <v/>
      </c>
      <c r="O58" s="56"/>
      <c r="P58" s="56"/>
      <c r="Q58" s="56"/>
      <c r="R58" s="56"/>
      <c r="S58" s="56"/>
      <c r="T58" s="57"/>
      <c r="U58" s="57"/>
      <c r="V58" s="59"/>
    </row>
    <row r="59" spans="1:22" ht="13.8" x14ac:dyDescent="0.3">
      <c r="A59" s="88">
        <f t="shared" si="1"/>
        <v>48</v>
      </c>
      <c r="B59" s="53"/>
      <c r="C59" s="54"/>
      <c r="D59" s="55"/>
      <c r="E59" s="56"/>
      <c r="F59" s="54"/>
      <c r="G59" s="56"/>
      <c r="H59" s="54"/>
      <c r="I59" s="56"/>
      <c r="J59" s="55"/>
      <c r="K59" s="56"/>
      <c r="L59" s="55"/>
      <c r="M59" s="57"/>
      <c r="N59" s="89" t="str">
        <f t="shared" si="2"/>
        <v/>
      </c>
      <c r="O59" s="56"/>
      <c r="P59" s="56"/>
      <c r="Q59" s="56"/>
      <c r="R59" s="56"/>
      <c r="S59" s="56"/>
      <c r="T59" s="57"/>
      <c r="U59" s="57"/>
      <c r="V59" s="59"/>
    </row>
    <row r="60" spans="1:22" ht="13.8" x14ac:dyDescent="0.3">
      <c r="A60" s="88">
        <f t="shared" si="1"/>
        <v>49</v>
      </c>
      <c r="B60" s="53"/>
      <c r="C60" s="54"/>
      <c r="D60" s="55"/>
      <c r="E60" s="56"/>
      <c r="F60" s="54"/>
      <c r="G60" s="56"/>
      <c r="H60" s="54"/>
      <c r="I60" s="56"/>
      <c r="J60" s="55"/>
      <c r="K60" s="56"/>
      <c r="L60" s="55"/>
      <c r="M60" s="57"/>
      <c r="N60" s="89" t="str">
        <f t="shared" si="2"/>
        <v/>
      </c>
      <c r="O60" s="56"/>
      <c r="P60" s="56"/>
      <c r="Q60" s="56"/>
      <c r="R60" s="56"/>
      <c r="S60" s="56"/>
      <c r="T60" s="57"/>
      <c r="U60" s="57"/>
      <c r="V60" s="59"/>
    </row>
    <row r="61" spans="1:22" ht="13.8" x14ac:dyDescent="0.3">
      <c r="A61" s="88">
        <f t="shared" si="1"/>
        <v>50</v>
      </c>
      <c r="B61" s="53"/>
      <c r="C61" s="54"/>
      <c r="D61" s="55"/>
      <c r="E61" s="56"/>
      <c r="F61" s="54"/>
      <c r="G61" s="56"/>
      <c r="H61" s="54"/>
      <c r="I61" s="56"/>
      <c r="J61" s="55"/>
      <c r="K61" s="56"/>
      <c r="L61" s="55"/>
      <c r="M61" s="57"/>
      <c r="N61" s="89" t="str">
        <f t="shared" si="2"/>
        <v/>
      </c>
      <c r="O61" s="56"/>
      <c r="P61" s="56"/>
      <c r="Q61" s="56"/>
      <c r="R61" s="56"/>
      <c r="S61" s="56"/>
      <c r="T61" s="57"/>
      <c r="U61" s="57"/>
      <c r="V61" s="59"/>
    </row>
    <row r="62" spans="1:22" ht="13.8" x14ac:dyDescent="0.3">
      <c r="A62" s="88">
        <f t="shared" si="1"/>
        <v>51</v>
      </c>
      <c r="B62" s="53"/>
      <c r="C62" s="54"/>
      <c r="D62" s="55"/>
      <c r="E62" s="56"/>
      <c r="F62" s="54"/>
      <c r="G62" s="56"/>
      <c r="H62" s="54"/>
      <c r="I62" s="56"/>
      <c r="J62" s="55"/>
      <c r="K62" s="56"/>
      <c r="L62" s="55"/>
      <c r="M62" s="57"/>
      <c r="N62" s="89" t="str">
        <f t="shared" si="2"/>
        <v/>
      </c>
      <c r="O62" s="56"/>
      <c r="P62" s="56"/>
      <c r="Q62" s="56"/>
      <c r="R62" s="56"/>
      <c r="S62" s="56"/>
      <c r="T62" s="57"/>
      <c r="U62" s="57"/>
      <c r="V62" s="59"/>
    </row>
    <row r="63" spans="1:22" ht="13.8" x14ac:dyDescent="0.3">
      <c r="A63" s="88">
        <f t="shared" si="1"/>
        <v>52</v>
      </c>
      <c r="B63" s="53"/>
      <c r="C63" s="54"/>
      <c r="D63" s="55"/>
      <c r="E63" s="56"/>
      <c r="F63" s="54"/>
      <c r="G63" s="56"/>
      <c r="H63" s="54"/>
      <c r="I63" s="56"/>
      <c r="J63" s="55"/>
      <c r="K63" s="56"/>
      <c r="L63" s="55"/>
      <c r="M63" s="57"/>
      <c r="N63" s="89" t="str">
        <f t="shared" si="2"/>
        <v/>
      </c>
      <c r="O63" s="56"/>
      <c r="P63" s="56"/>
      <c r="Q63" s="56"/>
      <c r="R63" s="56"/>
      <c r="S63" s="56"/>
      <c r="T63" s="57"/>
      <c r="U63" s="57"/>
      <c r="V63" s="59"/>
    </row>
    <row r="64" spans="1:22" ht="13.8" x14ac:dyDescent="0.3">
      <c r="A64" s="88">
        <f t="shared" si="1"/>
        <v>53</v>
      </c>
      <c r="B64" s="53"/>
      <c r="C64" s="54"/>
      <c r="D64" s="55"/>
      <c r="E64" s="56"/>
      <c r="F64" s="54"/>
      <c r="G64" s="56"/>
      <c r="H64" s="54"/>
      <c r="I64" s="56"/>
      <c r="J64" s="55"/>
      <c r="K64" s="56"/>
      <c r="L64" s="55"/>
      <c r="M64" s="57"/>
      <c r="N64" s="89" t="str">
        <f t="shared" si="2"/>
        <v/>
      </c>
      <c r="O64" s="56"/>
      <c r="P64" s="56"/>
      <c r="Q64" s="56"/>
      <c r="R64" s="56"/>
      <c r="S64" s="56"/>
      <c r="T64" s="57"/>
      <c r="U64" s="57"/>
      <c r="V64" s="59"/>
    </row>
    <row r="65" spans="1:22" ht="13.8" x14ac:dyDescent="0.3">
      <c r="A65" s="88">
        <f t="shared" si="1"/>
        <v>54</v>
      </c>
      <c r="B65" s="53"/>
      <c r="C65" s="54"/>
      <c r="D65" s="55"/>
      <c r="E65" s="56"/>
      <c r="F65" s="54"/>
      <c r="G65" s="56"/>
      <c r="H65" s="54"/>
      <c r="I65" s="56"/>
      <c r="J65" s="55"/>
      <c r="K65" s="56"/>
      <c r="L65" s="55"/>
      <c r="M65" s="57"/>
      <c r="N65" s="89" t="str">
        <f t="shared" si="2"/>
        <v/>
      </c>
      <c r="O65" s="56"/>
      <c r="P65" s="56"/>
      <c r="Q65" s="56"/>
      <c r="R65" s="56"/>
      <c r="S65" s="56"/>
      <c r="T65" s="57"/>
      <c r="U65" s="57"/>
      <c r="V65" s="59"/>
    </row>
    <row r="66" spans="1:22" ht="13.8" x14ac:dyDescent="0.3">
      <c r="A66" s="88">
        <f t="shared" si="1"/>
        <v>55</v>
      </c>
      <c r="B66" s="53"/>
      <c r="C66" s="54"/>
      <c r="D66" s="55"/>
      <c r="E66" s="56"/>
      <c r="F66" s="54"/>
      <c r="G66" s="56"/>
      <c r="H66" s="54"/>
      <c r="I66" s="56"/>
      <c r="J66" s="55"/>
      <c r="K66" s="56"/>
      <c r="L66" s="55"/>
      <c r="M66" s="57"/>
      <c r="N66" s="89" t="str">
        <f t="shared" si="2"/>
        <v/>
      </c>
      <c r="O66" s="56"/>
      <c r="P66" s="56"/>
      <c r="Q66" s="56"/>
      <c r="R66" s="56"/>
      <c r="S66" s="56"/>
      <c r="T66" s="57"/>
      <c r="U66" s="57"/>
      <c r="V66" s="59"/>
    </row>
    <row r="67" spans="1:22" ht="13.8" x14ac:dyDescent="0.3">
      <c r="A67" s="88">
        <f t="shared" si="1"/>
        <v>56</v>
      </c>
      <c r="B67" s="53"/>
      <c r="C67" s="54"/>
      <c r="D67" s="55"/>
      <c r="E67" s="56"/>
      <c r="F67" s="54"/>
      <c r="G67" s="56"/>
      <c r="H67" s="54"/>
      <c r="I67" s="56"/>
      <c r="J67" s="55"/>
      <c r="K67" s="56"/>
      <c r="L67" s="55"/>
      <c r="M67" s="57"/>
      <c r="N67" s="89" t="str">
        <f t="shared" si="2"/>
        <v/>
      </c>
      <c r="O67" s="56"/>
      <c r="P67" s="56"/>
      <c r="Q67" s="56"/>
      <c r="R67" s="56"/>
      <c r="S67" s="56"/>
      <c r="T67" s="57"/>
      <c r="U67" s="57"/>
      <c r="V67" s="59"/>
    </row>
    <row r="68" spans="1:22" ht="13.8" x14ac:dyDescent="0.3">
      <c r="A68" s="88">
        <f t="shared" si="1"/>
        <v>57</v>
      </c>
      <c r="B68" s="53"/>
      <c r="C68" s="54"/>
      <c r="D68" s="55"/>
      <c r="E68" s="56"/>
      <c r="F68" s="54"/>
      <c r="G68" s="56"/>
      <c r="H68" s="54"/>
      <c r="I68" s="56"/>
      <c r="J68" s="55"/>
      <c r="K68" s="56"/>
      <c r="L68" s="55"/>
      <c r="M68" s="57"/>
      <c r="N68" s="89" t="str">
        <f t="shared" si="2"/>
        <v/>
      </c>
      <c r="O68" s="56"/>
      <c r="P68" s="56"/>
      <c r="Q68" s="56"/>
      <c r="R68" s="56"/>
      <c r="S68" s="56"/>
      <c r="T68" s="57"/>
      <c r="U68" s="57"/>
      <c r="V68" s="59"/>
    </row>
    <row r="69" spans="1:22" ht="13.8" x14ac:dyDescent="0.3">
      <c r="A69" s="88">
        <f t="shared" si="1"/>
        <v>58</v>
      </c>
      <c r="B69" s="53"/>
      <c r="C69" s="54"/>
      <c r="D69" s="55"/>
      <c r="E69" s="56"/>
      <c r="F69" s="54"/>
      <c r="G69" s="56"/>
      <c r="H69" s="54"/>
      <c r="I69" s="56"/>
      <c r="J69" s="55"/>
      <c r="K69" s="56"/>
      <c r="L69" s="55"/>
      <c r="M69" s="57"/>
      <c r="N69" s="89" t="str">
        <f t="shared" si="2"/>
        <v/>
      </c>
      <c r="O69" s="56"/>
      <c r="P69" s="56"/>
      <c r="Q69" s="56"/>
      <c r="R69" s="56"/>
      <c r="S69" s="56"/>
      <c r="T69" s="57"/>
      <c r="U69" s="57"/>
      <c r="V69" s="59"/>
    </row>
    <row r="70" spans="1:22" ht="13.8" x14ac:dyDescent="0.3">
      <c r="A70" s="88">
        <f t="shared" si="1"/>
        <v>59</v>
      </c>
      <c r="B70" s="53"/>
      <c r="C70" s="54"/>
      <c r="D70" s="55"/>
      <c r="E70" s="56"/>
      <c r="F70" s="54"/>
      <c r="G70" s="56"/>
      <c r="H70" s="54"/>
      <c r="I70" s="56"/>
      <c r="J70" s="55"/>
      <c r="K70" s="56"/>
      <c r="L70" s="55"/>
      <c r="M70" s="57"/>
      <c r="N70" s="89" t="str">
        <f t="shared" si="2"/>
        <v/>
      </c>
      <c r="O70" s="56"/>
      <c r="P70" s="56"/>
      <c r="Q70" s="56"/>
      <c r="R70" s="56"/>
      <c r="S70" s="56"/>
      <c r="T70" s="57"/>
      <c r="U70" s="57"/>
      <c r="V70" s="59"/>
    </row>
    <row r="71" spans="1:22" ht="13.8" x14ac:dyDescent="0.3">
      <c r="A71" s="88">
        <f t="shared" si="1"/>
        <v>60</v>
      </c>
      <c r="B71" s="53"/>
      <c r="C71" s="54"/>
      <c r="D71" s="55"/>
      <c r="E71" s="56"/>
      <c r="F71" s="54"/>
      <c r="G71" s="56"/>
      <c r="H71" s="54"/>
      <c r="I71" s="56"/>
      <c r="J71" s="55"/>
      <c r="K71" s="56"/>
      <c r="L71" s="55"/>
      <c r="M71" s="57"/>
      <c r="N71" s="89" t="str">
        <f t="shared" si="2"/>
        <v/>
      </c>
      <c r="O71" s="56"/>
      <c r="P71" s="56"/>
      <c r="Q71" s="56"/>
      <c r="R71" s="56"/>
      <c r="S71" s="56"/>
      <c r="T71" s="57"/>
      <c r="U71" s="57"/>
      <c r="V71" s="59"/>
    </row>
    <row r="72" spans="1:22" ht="13.8" x14ac:dyDescent="0.3">
      <c r="A72" s="88">
        <f t="shared" si="1"/>
        <v>61</v>
      </c>
      <c r="B72" s="53"/>
      <c r="C72" s="54"/>
      <c r="D72" s="55"/>
      <c r="E72" s="56"/>
      <c r="F72" s="54"/>
      <c r="G72" s="56"/>
      <c r="H72" s="54"/>
      <c r="I72" s="56"/>
      <c r="J72" s="55"/>
      <c r="K72" s="56"/>
      <c r="L72" s="55"/>
      <c r="M72" s="57"/>
      <c r="N72" s="89" t="str">
        <f t="shared" si="2"/>
        <v/>
      </c>
      <c r="O72" s="56"/>
      <c r="P72" s="56"/>
      <c r="Q72" s="56"/>
      <c r="R72" s="56"/>
      <c r="S72" s="56"/>
      <c r="T72" s="57"/>
      <c r="U72" s="57"/>
      <c r="V72" s="59"/>
    </row>
    <row r="73" spans="1:22" ht="13.8" x14ac:dyDescent="0.3">
      <c r="A73" s="88">
        <f t="shared" si="1"/>
        <v>62</v>
      </c>
      <c r="B73" s="53"/>
      <c r="C73" s="54"/>
      <c r="D73" s="55"/>
      <c r="E73" s="56"/>
      <c r="F73" s="54"/>
      <c r="G73" s="56"/>
      <c r="H73" s="54"/>
      <c r="I73" s="56"/>
      <c r="J73" s="55"/>
      <c r="K73" s="56"/>
      <c r="L73" s="55"/>
      <c r="M73" s="57"/>
      <c r="N73" s="89" t="str">
        <f t="shared" si="2"/>
        <v/>
      </c>
      <c r="O73" s="56"/>
      <c r="P73" s="56"/>
      <c r="Q73" s="56"/>
      <c r="R73" s="56"/>
      <c r="S73" s="56"/>
      <c r="T73" s="57"/>
      <c r="U73" s="57"/>
      <c r="V73" s="59"/>
    </row>
    <row r="74" spans="1:22" ht="13.8" x14ac:dyDescent="0.3">
      <c r="A74" s="88">
        <f t="shared" si="1"/>
        <v>63</v>
      </c>
      <c r="B74" s="53"/>
      <c r="C74" s="54"/>
      <c r="D74" s="55"/>
      <c r="E74" s="56"/>
      <c r="F74" s="54"/>
      <c r="G74" s="56"/>
      <c r="H74" s="54"/>
      <c r="I74" s="56"/>
      <c r="J74" s="55"/>
      <c r="K74" s="56"/>
      <c r="L74" s="55"/>
      <c r="M74" s="57"/>
      <c r="N74" s="89" t="str">
        <f t="shared" si="2"/>
        <v/>
      </c>
      <c r="O74" s="56"/>
      <c r="P74" s="56"/>
      <c r="Q74" s="56"/>
      <c r="R74" s="56"/>
      <c r="S74" s="56"/>
      <c r="T74" s="57"/>
      <c r="U74" s="57"/>
      <c r="V74" s="59"/>
    </row>
    <row r="75" spans="1:22" ht="13.8" x14ac:dyDescent="0.3">
      <c r="A75" s="88">
        <f t="shared" si="1"/>
        <v>64</v>
      </c>
      <c r="B75" s="53"/>
      <c r="C75" s="54"/>
      <c r="D75" s="55"/>
      <c r="E75" s="56"/>
      <c r="F75" s="54"/>
      <c r="G75" s="56"/>
      <c r="H75" s="54"/>
      <c r="I75" s="56"/>
      <c r="J75" s="55"/>
      <c r="K75" s="56"/>
      <c r="L75" s="55"/>
      <c r="M75" s="57"/>
      <c r="N75" s="89" t="str">
        <f t="shared" si="2"/>
        <v/>
      </c>
      <c r="O75" s="56"/>
      <c r="P75" s="56"/>
      <c r="Q75" s="56"/>
      <c r="R75" s="56"/>
      <c r="S75" s="56"/>
      <c r="T75" s="57"/>
      <c r="U75" s="57"/>
      <c r="V75" s="59"/>
    </row>
    <row r="76" spans="1:22" ht="13.8" x14ac:dyDescent="0.3">
      <c r="A76" s="88">
        <f t="shared" si="1"/>
        <v>65</v>
      </c>
      <c r="B76" s="53"/>
      <c r="C76" s="54"/>
      <c r="D76" s="55"/>
      <c r="E76" s="56"/>
      <c r="F76" s="54"/>
      <c r="G76" s="56"/>
      <c r="H76" s="54"/>
      <c r="I76" s="56"/>
      <c r="J76" s="55"/>
      <c r="K76" s="56"/>
      <c r="L76" s="55"/>
      <c r="M76" s="57"/>
      <c r="N76" s="89" t="str">
        <f t="shared" ref="N76:N107" si="3">IF(ISBLANK(C76),"",E76+G76+I76+K76+M76)</f>
        <v/>
      </c>
      <c r="O76" s="56"/>
      <c r="P76" s="56"/>
      <c r="Q76" s="56"/>
      <c r="R76" s="56"/>
      <c r="S76" s="56"/>
      <c r="T76" s="57"/>
      <c r="U76" s="57"/>
      <c r="V76" s="59"/>
    </row>
    <row r="77" spans="1:22" ht="13.8" x14ac:dyDescent="0.3">
      <c r="A77" s="88">
        <f t="shared" si="1"/>
        <v>66</v>
      </c>
      <c r="B77" s="53"/>
      <c r="C77" s="54"/>
      <c r="D77" s="55"/>
      <c r="E77" s="56"/>
      <c r="F77" s="54"/>
      <c r="G77" s="56"/>
      <c r="H77" s="54"/>
      <c r="I77" s="56"/>
      <c r="J77" s="55"/>
      <c r="K77" s="56"/>
      <c r="L77" s="55"/>
      <c r="M77" s="57"/>
      <c r="N77" s="89" t="str">
        <f t="shared" si="3"/>
        <v/>
      </c>
      <c r="O77" s="56"/>
      <c r="P77" s="56"/>
      <c r="Q77" s="56"/>
      <c r="R77" s="56"/>
      <c r="S77" s="56"/>
      <c r="T77" s="57"/>
      <c r="U77" s="57"/>
      <c r="V77" s="59"/>
    </row>
    <row r="78" spans="1:22" ht="13.8" x14ac:dyDescent="0.3">
      <c r="A78" s="88">
        <f t="shared" ref="A78:A111" si="4">IF(ISBLANK(A77),"",1+A77)</f>
        <v>67</v>
      </c>
      <c r="B78" s="53"/>
      <c r="C78" s="54"/>
      <c r="D78" s="55"/>
      <c r="E78" s="56"/>
      <c r="F78" s="54"/>
      <c r="G78" s="56"/>
      <c r="H78" s="54"/>
      <c r="I78" s="56"/>
      <c r="J78" s="55"/>
      <c r="K78" s="56"/>
      <c r="L78" s="55"/>
      <c r="M78" s="57"/>
      <c r="N78" s="89" t="str">
        <f t="shared" si="3"/>
        <v/>
      </c>
      <c r="O78" s="56"/>
      <c r="P78" s="56"/>
      <c r="Q78" s="56"/>
      <c r="R78" s="56"/>
      <c r="S78" s="56"/>
      <c r="T78" s="57"/>
      <c r="U78" s="57"/>
      <c r="V78" s="59"/>
    </row>
    <row r="79" spans="1:22" ht="13.8" x14ac:dyDescent="0.3">
      <c r="A79" s="88">
        <f t="shared" si="4"/>
        <v>68</v>
      </c>
      <c r="B79" s="53"/>
      <c r="C79" s="54"/>
      <c r="D79" s="55"/>
      <c r="E79" s="56"/>
      <c r="F79" s="54"/>
      <c r="G79" s="56"/>
      <c r="H79" s="54"/>
      <c r="I79" s="56"/>
      <c r="J79" s="55"/>
      <c r="K79" s="56"/>
      <c r="L79" s="55"/>
      <c r="M79" s="57"/>
      <c r="N79" s="89" t="str">
        <f t="shared" si="3"/>
        <v/>
      </c>
      <c r="O79" s="56"/>
      <c r="P79" s="56"/>
      <c r="Q79" s="56"/>
      <c r="R79" s="56"/>
      <c r="S79" s="56"/>
      <c r="T79" s="57"/>
      <c r="U79" s="57"/>
      <c r="V79" s="59"/>
    </row>
    <row r="80" spans="1:22" ht="13.8" x14ac:dyDescent="0.3">
      <c r="A80" s="88">
        <f t="shared" si="4"/>
        <v>69</v>
      </c>
      <c r="B80" s="53"/>
      <c r="C80" s="54"/>
      <c r="D80" s="55"/>
      <c r="E80" s="56"/>
      <c r="F80" s="54"/>
      <c r="G80" s="56"/>
      <c r="H80" s="54"/>
      <c r="I80" s="56"/>
      <c r="J80" s="55"/>
      <c r="K80" s="56"/>
      <c r="L80" s="55"/>
      <c r="M80" s="57"/>
      <c r="N80" s="89" t="str">
        <f t="shared" si="3"/>
        <v/>
      </c>
      <c r="O80" s="56"/>
      <c r="P80" s="56"/>
      <c r="Q80" s="56"/>
      <c r="R80" s="56"/>
      <c r="S80" s="56"/>
      <c r="T80" s="57"/>
      <c r="U80" s="57"/>
      <c r="V80" s="59"/>
    </row>
    <row r="81" spans="1:22" ht="13.8" x14ac:dyDescent="0.3">
      <c r="A81" s="88">
        <f t="shared" si="4"/>
        <v>70</v>
      </c>
      <c r="B81" s="53"/>
      <c r="C81" s="54"/>
      <c r="D81" s="55"/>
      <c r="E81" s="56"/>
      <c r="F81" s="54"/>
      <c r="G81" s="56"/>
      <c r="H81" s="54"/>
      <c r="I81" s="56"/>
      <c r="J81" s="55"/>
      <c r="K81" s="56"/>
      <c r="L81" s="55"/>
      <c r="M81" s="57"/>
      <c r="N81" s="89" t="str">
        <f t="shared" si="3"/>
        <v/>
      </c>
      <c r="O81" s="56"/>
      <c r="P81" s="56"/>
      <c r="Q81" s="56"/>
      <c r="R81" s="56"/>
      <c r="S81" s="56"/>
      <c r="T81" s="57"/>
      <c r="U81" s="57"/>
      <c r="V81" s="59"/>
    </row>
    <row r="82" spans="1:22" ht="13.8" x14ac:dyDescent="0.3">
      <c r="A82" s="88">
        <f t="shared" si="4"/>
        <v>71</v>
      </c>
      <c r="B82" s="53"/>
      <c r="C82" s="54"/>
      <c r="D82" s="55"/>
      <c r="E82" s="56"/>
      <c r="F82" s="54"/>
      <c r="G82" s="56"/>
      <c r="H82" s="54"/>
      <c r="I82" s="56"/>
      <c r="J82" s="55"/>
      <c r="K82" s="56"/>
      <c r="L82" s="55"/>
      <c r="M82" s="57"/>
      <c r="N82" s="89" t="str">
        <f t="shared" si="3"/>
        <v/>
      </c>
      <c r="O82" s="56"/>
      <c r="P82" s="56"/>
      <c r="Q82" s="56"/>
      <c r="R82" s="56"/>
      <c r="S82" s="56"/>
      <c r="T82" s="57"/>
      <c r="U82" s="57"/>
      <c r="V82" s="59"/>
    </row>
    <row r="83" spans="1:22" ht="13.8" x14ac:dyDescent="0.3">
      <c r="A83" s="88">
        <f t="shared" si="4"/>
        <v>72</v>
      </c>
      <c r="B83" s="53"/>
      <c r="C83" s="54"/>
      <c r="D83" s="55"/>
      <c r="E83" s="56"/>
      <c r="F83" s="54"/>
      <c r="G83" s="56"/>
      <c r="H83" s="54"/>
      <c r="I83" s="56"/>
      <c r="J83" s="55"/>
      <c r="K83" s="56"/>
      <c r="L83" s="55"/>
      <c r="M83" s="57"/>
      <c r="N83" s="89" t="str">
        <f t="shared" si="3"/>
        <v/>
      </c>
      <c r="O83" s="56"/>
      <c r="P83" s="56"/>
      <c r="Q83" s="56"/>
      <c r="R83" s="56"/>
      <c r="S83" s="56"/>
      <c r="T83" s="57"/>
      <c r="U83" s="57"/>
      <c r="V83" s="59"/>
    </row>
    <row r="84" spans="1:22" ht="13.8" x14ac:dyDescent="0.3">
      <c r="A84" s="88">
        <f t="shared" si="4"/>
        <v>73</v>
      </c>
      <c r="B84" s="53"/>
      <c r="C84" s="54"/>
      <c r="D84" s="55"/>
      <c r="E84" s="56"/>
      <c r="F84" s="54"/>
      <c r="G84" s="56"/>
      <c r="H84" s="54"/>
      <c r="I84" s="56"/>
      <c r="J84" s="55"/>
      <c r="K84" s="56"/>
      <c r="L84" s="55"/>
      <c r="M84" s="57"/>
      <c r="N84" s="89" t="str">
        <f t="shared" si="3"/>
        <v/>
      </c>
      <c r="O84" s="56"/>
      <c r="P84" s="56"/>
      <c r="Q84" s="56"/>
      <c r="R84" s="56"/>
      <c r="S84" s="56"/>
      <c r="T84" s="57"/>
      <c r="U84" s="57"/>
      <c r="V84" s="59"/>
    </row>
    <row r="85" spans="1:22" ht="13.8" x14ac:dyDescent="0.3">
      <c r="A85" s="88">
        <f t="shared" si="4"/>
        <v>74</v>
      </c>
      <c r="B85" s="53"/>
      <c r="C85" s="54"/>
      <c r="D85" s="55"/>
      <c r="E85" s="56"/>
      <c r="F85" s="54"/>
      <c r="G85" s="56"/>
      <c r="H85" s="54"/>
      <c r="I85" s="56"/>
      <c r="J85" s="55"/>
      <c r="K85" s="56"/>
      <c r="L85" s="55"/>
      <c r="M85" s="57"/>
      <c r="N85" s="89" t="str">
        <f t="shared" si="3"/>
        <v/>
      </c>
      <c r="O85" s="56"/>
      <c r="P85" s="56"/>
      <c r="Q85" s="56"/>
      <c r="R85" s="56"/>
      <c r="S85" s="56"/>
      <c r="T85" s="57"/>
      <c r="U85" s="57"/>
      <c r="V85" s="59"/>
    </row>
    <row r="86" spans="1:22" ht="13.8" x14ac:dyDescent="0.3">
      <c r="A86" s="88">
        <f t="shared" si="4"/>
        <v>75</v>
      </c>
      <c r="B86" s="53"/>
      <c r="C86" s="54"/>
      <c r="D86" s="55"/>
      <c r="E86" s="56"/>
      <c r="F86" s="54"/>
      <c r="G86" s="56"/>
      <c r="H86" s="54"/>
      <c r="I86" s="56"/>
      <c r="J86" s="55"/>
      <c r="K86" s="56"/>
      <c r="L86" s="55"/>
      <c r="M86" s="57"/>
      <c r="N86" s="89" t="str">
        <f t="shared" si="3"/>
        <v/>
      </c>
      <c r="O86" s="56"/>
      <c r="P86" s="56"/>
      <c r="Q86" s="56"/>
      <c r="R86" s="56"/>
      <c r="S86" s="56"/>
      <c r="T86" s="57"/>
      <c r="U86" s="57"/>
      <c r="V86" s="59"/>
    </row>
    <row r="87" spans="1:22" ht="13.8" x14ac:dyDescent="0.3">
      <c r="A87" s="88">
        <f t="shared" si="4"/>
        <v>76</v>
      </c>
      <c r="B87" s="53"/>
      <c r="C87" s="54"/>
      <c r="D87" s="55"/>
      <c r="E87" s="56"/>
      <c r="F87" s="54"/>
      <c r="G87" s="56"/>
      <c r="H87" s="54"/>
      <c r="I87" s="56"/>
      <c r="J87" s="55"/>
      <c r="K87" s="56"/>
      <c r="L87" s="55"/>
      <c r="M87" s="57"/>
      <c r="N87" s="89" t="str">
        <f t="shared" si="3"/>
        <v/>
      </c>
      <c r="O87" s="56"/>
      <c r="P87" s="56"/>
      <c r="Q87" s="56"/>
      <c r="R87" s="56"/>
      <c r="S87" s="56"/>
      <c r="T87" s="57"/>
      <c r="U87" s="57"/>
      <c r="V87" s="59"/>
    </row>
    <row r="88" spans="1:22" ht="13.8" x14ac:dyDescent="0.3">
      <c r="A88" s="88">
        <f t="shared" si="4"/>
        <v>77</v>
      </c>
      <c r="B88" s="53"/>
      <c r="C88" s="54"/>
      <c r="D88" s="55"/>
      <c r="E88" s="56"/>
      <c r="F88" s="54"/>
      <c r="G88" s="56"/>
      <c r="H88" s="54"/>
      <c r="I88" s="56"/>
      <c r="J88" s="55"/>
      <c r="K88" s="56"/>
      <c r="L88" s="55"/>
      <c r="M88" s="57"/>
      <c r="N88" s="89" t="str">
        <f t="shared" si="3"/>
        <v/>
      </c>
      <c r="O88" s="56"/>
      <c r="P88" s="56"/>
      <c r="Q88" s="56"/>
      <c r="R88" s="56"/>
      <c r="S88" s="56"/>
      <c r="T88" s="57"/>
      <c r="U88" s="57"/>
      <c r="V88" s="59"/>
    </row>
    <row r="89" spans="1:22" ht="13.8" x14ac:dyDescent="0.3">
      <c r="A89" s="88">
        <f t="shared" si="4"/>
        <v>78</v>
      </c>
      <c r="B89" s="53"/>
      <c r="C89" s="54"/>
      <c r="D89" s="55"/>
      <c r="E89" s="56"/>
      <c r="F89" s="54"/>
      <c r="G89" s="56"/>
      <c r="H89" s="54"/>
      <c r="I89" s="56"/>
      <c r="J89" s="55"/>
      <c r="K89" s="56"/>
      <c r="L89" s="55"/>
      <c r="M89" s="57"/>
      <c r="N89" s="89" t="str">
        <f t="shared" si="3"/>
        <v/>
      </c>
      <c r="O89" s="56"/>
      <c r="P89" s="56"/>
      <c r="Q89" s="56"/>
      <c r="R89" s="56"/>
      <c r="S89" s="56"/>
      <c r="T89" s="57"/>
      <c r="U89" s="57"/>
      <c r="V89" s="59"/>
    </row>
    <row r="90" spans="1:22" ht="13.8" x14ac:dyDescent="0.3">
      <c r="A90" s="88">
        <f t="shared" si="4"/>
        <v>79</v>
      </c>
      <c r="B90" s="53"/>
      <c r="C90" s="54"/>
      <c r="D90" s="55"/>
      <c r="E90" s="56"/>
      <c r="F90" s="54"/>
      <c r="G90" s="56"/>
      <c r="H90" s="54"/>
      <c r="I90" s="56"/>
      <c r="J90" s="55"/>
      <c r="K90" s="56"/>
      <c r="L90" s="55"/>
      <c r="M90" s="57"/>
      <c r="N90" s="89" t="str">
        <f t="shared" si="3"/>
        <v/>
      </c>
      <c r="O90" s="56"/>
      <c r="P90" s="56"/>
      <c r="Q90" s="56"/>
      <c r="R90" s="56"/>
      <c r="S90" s="56"/>
      <c r="T90" s="57"/>
      <c r="U90" s="57"/>
      <c r="V90" s="59"/>
    </row>
    <row r="91" spans="1:22" ht="13.8" x14ac:dyDescent="0.3">
      <c r="A91" s="88">
        <f t="shared" si="4"/>
        <v>80</v>
      </c>
      <c r="B91" s="53"/>
      <c r="C91" s="54"/>
      <c r="D91" s="55"/>
      <c r="E91" s="56"/>
      <c r="F91" s="54"/>
      <c r="G91" s="56"/>
      <c r="H91" s="54"/>
      <c r="I91" s="56"/>
      <c r="J91" s="55"/>
      <c r="K91" s="56"/>
      <c r="L91" s="55"/>
      <c r="M91" s="57"/>
      <c r="N91" s="89" t="str">
        <f t="shared" si="3"/>
        <v/>
      </c>
      <c r="O91" s="56"/>
      <c r="P91" s="56"/>
      <c r="Q91" s="56"/>
      <c r="R91" s="56"/>
      <c r="S91" s="56"/>
      <c r="T91" s="57"/>
      <c r="U91" s="57"/>
      <c r="V91" s="59"/>
    </row>
    <row r="92" spans="1:22" ht="13.8" x14ac:dyDescent="0.3">
      <c r="A92" s="88">
        <f t="shared" si="4"/>
        <v>81</v>
      </c>
      <c r="B92" s="53"/>
      <c r="C92" s="54"/>
      <c r="D92" s="55"/>
      <c r="E92" s="56"/>
      <c r="F92" s="54"/>
      <c r="G92" s="56"/>
      <c r="H92" s="54"/>
      <c r="I92" s="56"/>
      <c r="J92" s="55"/>
      <c r="K92" s="56"/>
      <c r="L92" s="55"/>
      <c r="M92" s="57"/>
      <c r="N92" s="89" t="str">
        <f t="shared" si="3"/>
        <v/>
      </c>
      <c r="O92" s="56"/>
      <c r="P92" s="56"/>
      <c r="Q92" s="56"/>
      <c r="R92" s="56"/>
      <c r="S92" s="56"/>
      <c r="T92" s="57"/>
      <c r="U92" s="57"/>
      <c r="V92" s="59"/>
    </row>
    <row r="93" spans="1:22" ht="13.8" x14ac:dyDescent="0.3">
      <c r="A93" s="88">
        <f t="shared" si="4"/>
        <v>82</v>
      </c>
      <c r="B93" s="53"/>
      <c r="C93" s="54"/>
      <c r="D93" s="55"/>
      <c r="E93" s="56"/>
      <c r="F93" s="54"/>
      <c r="G93" s="56"/>
      <c r="H93" s="54"/>
      <c r="I93" s="56"/>
      <c r="J93" s="55"/>
      <c r="K93" s="56"/>
      <c r="L93" s="55"/>
      <c r="M93" s="57"/>
      <c r="N93" s="89" t="str">
        <f t="shared" si="3"/>
        <v/>
      </c>
      <c r="O93" s="56"/>
      <c r="P93" s="56"/>
      <c r="Q93" s="56"/>
      <c r="R93" s="56"/>
      <c r="S93" s="56"/>
      <c r="T93" s="57"/>
      <c r="U93" s="57"/>
      <c r="V93" s="59"/>
    </row>
    <row r="94" spans="1:22" ht="13.8" x14ac:dyDescent="0.3">
      <c r="A94" s="88">
        <f t="shared" si="4"/>
        <v>83</v>
      </c>
      <c r="B94" s="53"/>
      <c r="C94" s="54"/>
      <c r="D94" s="55"/>
      <c r="E94" s="56"/>
      <c r="F94" s="54"/>
      <c r="G94" s="56"/>
      <c r="H94" s="54"/>
      <c r="I94" s="56"/>
      <c r="J94" s="55"/>
      <c r="K94" s="56"/>
      <c r="L94" s="55"/>
      <c r="M94" s="57"/>
      <c r="N94" s="89" t="str">
        <f t="shared" si="3"/>
        <v/>
      </c>
      <c r="O94" s="56"/>
      <c r="P94" s="56"/>
      <c r="Q94" s="56"/>
      <c r="R94" s="56"/>
      <c r="S94" s="56"/>
      <c r="T94" s="57"/>
      <c r="U94" s="57"/>
      <c r="V94" s="59"/>
    </row>
    <row r="95" spans="1:22" ht="13.8" x14ac:dyDescent="0.3">
      <c r="A95" s="88">
        <f t="shared" si="4"/>
        <v>84</v>
      </c>
      <c r="B95" s="53"/>
      <c r="C95" s="54"/>
      <c r="D95" s="55"/>
      <c r="E95" s="56"/>
      <c r="F95" s="54"/>
      <c r="G95" s="56"/>
      <c r="H95" s="54"/>
      <c r="I95" s="56"/>
      <c r="J95" s="55"/>
      <c r="K95" s="56"/>
      <c r="L95" s="55"/>
      <c r="M95" s="57"/>
      <c r="N95" s="89" t="str">
        <f t="shared" si="3"/>
        <v/>
      </c>
      <c r="O95" s="56"/>
      <c r="P95" s="56"/>
      <c r="Q95" s="56"/>
      <c r="R95" s="56"/>
      <c r="S95" s="56"/>
      <c r="T95" s="57"/>
      <c r="U95" s="57"/>
      <c r="V95" s="59"/>
    </row>
    <row r="96" spans="1:22" ht="13.8" x14ac:dyDescent="0.3">
      <c r="A96" s="88">
        <f t="shared" si="4"/>
        <v>85</v>
      </c>
      <c r="B96" s="53"/>
      <c r="C96" s="54"/>
      <c r="D96" s="55"/>
      <c r="E96" s="56"/>
      <c r="F96" s="54"/>
      <c r="G96" s="56"/>
      <c r="H96" s="54"/>
      <c r="I96" s="56"/>
      <c r="J96" s="55"/>
      <c r="K96" s="56"/>
      <c r="L96" s="55"/>
      <c r="M96" s="57"/>
      <c r="N96" s="89" t="str">
        <f t="shared" si="3"/>
        <v/>
      </c>
      <c r="O96" s="56"/>
      <c r="P96" s="56"/>
      <c r="Q96" s="56"/>
      <c r="R96" s="56"/>
      <c r="S96" s="56"/>
      <c r="T96" s="57"/>
      <c r="U96" s="57"/>
      <c r="V96" s="59"/>
    </row>
    <row r="97" spans="1:22" ht="13.8" x14ac:dyDescent="0.3">
      <c r="A97" s="88">
        <f t="shared" si="4"/>
        <v>86</v>
      </c>
      <c r="B97" s="53"/>
      <c r="C97" s="54"/>
      <c r="D97" s="55"/>
      <c r="E97" s="56"/>
      <c r="F97" s="54"/>
      <c r="G97" s="56"/>
      <c r="H97" s="54"/>
      <c r="I97" s="56"/>
      <c r="J97" s="55"/>
      <c r="K97" s="56"/>
      <c r="L97" s="55"/>
      <c r="M97" s="57"/>
      <c r="N97" s="89" t="str">
        <f t="shared" si="3"/>
        <v/>
      </c>
      <c r="O97" s="56"/>
      <c r="P97" s="56"/>
      <c r="Q97" s="56"/>
      <c r="R97" s="56"/>
      <c r="S97" s="56"/>
      <c r="T97" s="57"/>
      <c r="U97" s="57"/>
      <c r="V97" s="59"/>
    </row>
    <row r="98" spans="1:22" ht="13.8" x14ac:dyDescent="0.3">
      <c r="A98" s="88">
        <f t="shared" si="4"/>
        <v>87</v>
      </c>
      <c r="B98" s="53"/>
      <c r="C98" s="54"/>
      <c r="D98" s="55"/>
      <c r="E98" s="56"/>
      <c r="F98" s="54"/>
      <c r="G98" s="56"/>
      <c r="H98" s="54"/>
      <c r="I98" s="56"/>
      <c r="J98" s="55"/>
      <c r="K98" s="56"/>
      <c r="L98" s="55"/>
      <c r="M98" s="57"/>
      <c r="N98" s="89" t="str">
        <f t="shared" si="3"/>
        <v/>
      </c>
      <c r="O98" s="56"/>
      <c r="P98" s="56"/>
      <c r="Q98" s="56"/>
      <c r="R98" s="56"/>
      <c r="S98" s="56"/>
      <c r="T98" s="57"/>
      <c r="U98" s="57"/>
      <c r="V98" s="59"/>
    </row>
    <row r="99" spans="1:22" ht="13.8" x14ac:dyDescent="0.3">
      <c r="A99" s="88">
        <f t="shared" si="4"/>
        <v>88</v>
      </c>
      <c r="B99" s="53"/>
      <c r="C99" s="54"/>
      <c r="D99" s="55"/>
      <c r="E99" s="56"/>
      <c r="F99" s="54"/>
      <c r="G99" s="56"/>
      <c r="H99" s="54"/>
      <c r="I99" s="56"/>
      <c r="J99" s="55"/>
      <c r="K99" s="56"/>
      <c r="L99" s="55"/>
      <c r="M99" s="57"/>
      <c r="N99" s="89" t="str">
        <f t="shared" si="3"/>
        <v/>
      </c>
      <c r="O99" s="56"/>
      <c r="P99" s="56"/>
      <c r="Q99" s="56"/>
      <c r="R99" s="56"/>
      <c r="S99" s="56"/>
      <c r="T99" s="57"/>
      <c r="U99" s="57"/>
      <c r="V99" s="59"/>
    </row>
    <row r="100" spans="1:22" ht="13.8" x14ac:dyDescent="0.3">
      <c r="A100" s="88">
        <f t="shared" si="4"/>
        <v>89</v>
      </c>
      <c r="B100" s="53"/>
      <c r="C100" s="54"/>
      <c r="D100" s="55"/>
      <c r="E100" s="56"/>
      <c r="F100" s="54"/>
      <c r="G100" s="56"/>
      <c r="H100" s="54"/>
      <c r="I100" s="56"/>
      <c r="J100" s="55"/>
      <c r="K100" s="56"/>
      <c r="L100" s="55"/>
      <c r="M100" s="57"/>
      <c r="N100" s="89" t="str">
        <f t="shared" si="3"/>
        <v/>
      </c>
      <c r="O100" s="56"/>
      <c r="P100" s="56"/>
      <c r="Q100" s="56"/>
      <c r="R100" s="56"/>
      <c r="S100" s="56"/>
      <c r="T100" s="57"/>
      <c r="U100" s="57"/>
      <c r="V100" s="59"/>
    </row>
    <row r="101" spans="1:22" ht="13.8" x14ac:dyDescent="0.3">
      <c r="A101" s="88">
        <f t="shared" si="4"/>
        <v>90</v>
      </c>
      <c r="B101" s="53"/>
      <c r="C101" s="54"/>
      <c r="D101" s="55"/>
      <c r="E101" s="56"/>
      <c r="F101" s="54"/>
      <c r="G101" s="56"/>
      <c r="H101" s="54"/>
      <c r="I101" s="56"/>
      <c r="J101" s="55"/>
      <c r="K101" s="56"/>
      <c r="L101" s="55"/>
      <c r="M101" s="57"/>
      <c r="N101" s="89" t="str">
        <f t="shared" si="3"/>
        <v/>
      </c>
      <c r="O101" s="56"/>
      <c r="P101" s="56"/>
      <c r="Q101" s="56"/>
      <c r="R101" s="56"/>
      <c r="S101" s="56"/>
      <c r="T101" s="57"/>
      <c r="U101" s="57"/>
      <c r="V101" s="59"/>
    </row>
    <row r="102" spans="1:22" ht="13.8" x14ac:dyDescent="0.3">
      <c r="A102" s="88">
        <f t="shared" si="4"/>
        <v>91</v>
      </c>
      <c r="B102" s="53"/>
      <c r="C102" s="54"/>
      <c r="D102" s="55"/>
      <c r="E102" s="56"/>
      <c r="F102" s="54"/>
      <c r="G102" s="56"/>
      <c r="H102" s="54"/>
      <c r="I102" s="56"/>
      <c r="J102" s="55"/>
      <c r="K102" s="56"/>
      <c r="L102" s="55"/>
      <c r="M102" s="57"/>
      <c r="N102" s="89" t="str">
        <f t="shared" si="3"/>
        <v/>
      </c>
      <c r="O102" s="56"/>
      <c r="P102" s="56"/>
      <c r="Q102" s="56"/>
      <c r="R102" s="56"/>
      <c r="S102" s="56"/>
      <c r="T102" s="57"/>
      <c r="U102" s="57"/>
      <c r="V102" s="59"/>
    </row>
    <row r="103" spans="1:22" ht="13.8" x14ac:dyDescent="0.3">
      <c r="A103" s="88">
        <f t="shared" si="4"/>
        <v>92</v>
      </c>
      <c r="B103" s="53"/>
      <c r="C103" s="54"/>
      <c r="D103" s="55"/>
      <c r="E103" s="56"/>
      <c r="F103" s="54"/>
      <c r="G103" s="56"/>
      <c r="H103" s="54"/>
      <c r="I103" s="56"/>
      <c r="J103" s="55"/>
      <c r="K103" s="56"/>
      <c r="L103" s="55"/>
      <c r="M103" s="57"/>
      <c r="N103" s="89" t="str">
        <f t="shared" si="3"/>
        <v/>
      </c>
      <c r="O103" s="56"/>
      <c r="P103" s="56"/>
      <c r="Q103" s="56"/>
      <c r="R103" s="56"/>
      <c r="S103" s="56"/>
      <c r="T103" s="57"/>
      <c r="U103" s="57"/>
      <c r="V103" s="59"/>
    </row>
    <row r="104" spans="1:22" ht="13.8" x14ac:dyDescent="0.3">
      <c r="A104" s="88">
        <f t="shared" si="4"/>
        <v>93</v>
      </c>
      <c r="B104" s="53"/>
      <c r="C104" s="54"/>
      <c r="D104" s="55"/>
      <c r="E104" s="56"/>
      <c r="F104" s="54"/>
      <c r="G104" s="56"/>
      <c r="H104" s="54"/>
      <c r="I104" s="56"/>
      <c r="J104" s="55"/>
      <c r="K104" s="56"/>
      <c r="L104" s="55"/>
      <c r="M104" s="57"/>
      <c r="N104" s="89" t="str">
        <f t="shared" si="3"/>
        <v/>
      </c>
      <c r="O104" s="56"/>
      <c r="P104" s="56"/>
      <c r="Q104" s="56"/>
      <c r="R104" s="56"/>
      <c r="S104" s="56"/>
      <c r="T104" s="57"/>
      <c r="U104" s="57"/>
      <c r="V104" s="59"/>
    </row>
    <row r="105" spans="1:22" ht="13.8" x14ac:dyDescent="0.3">
      <c r="A105" s="88">
        <f t="shared" si="4"/>
        <v>94</v>
      </c>
      <c r="B105" s="53"/>
      <c r="C105" s="54"/>
      <c r="D105" s="55"/>
      <c r="E105" s="56"/>
      <c r="F105" s="54"/>
      <c r="G105" s="56"/>
      <c r="H105" s="54"/>
      <c r="I105" s="56"/>
      <c r="J105" s="55"/>
      <c r="K105" s="56"/>
      <c r="L105" s="55"/>
      <c r="M105" s="57"/>
      <c r="N105" s="89" t="str">
        <f t="shared" si="3"/>
        <v/>
      </c>
      <c r="O105" s="56"/>
      <c r="P105" s="56"/>
      <c r="Q105" s="56"/>
      <c r="R105" s="56"/>
      <c r="S105" s="56"/>
      <c r="T105" s="57"/>
      <c r="U105" s="57"/>
      <c r="V105" s="59"/>
    </row>
    <row r="106" spans="1:22" ht="13.8" x14ac:dyDescent="0.3">
      <c r="A106" s="88">
        <f t="shared" si="4"/>
        <v>95</v>
      </c>
      <c r="B106" s="53"/>
      <c r="C106" s="54"/>
      <c r="D106" s="55"/>
      <c r="E106" s="56"/>
      <c r="F106" s="54"/>
      <c r="G106" s="56"/>
      <c r="H106" s="54"/>
      <c r="I106" s="56"/>
      <c r="J106" s="55"/>
      <c r="K106" s="56"/>
      <c r="L106" s="55"/>
      <c r="M106" s="57"/>
      <c r="N106" s="89" t="str">
        <f t="shared" si="3"/>
        <v/>
      </c>
      <c r="O106" s="56"/>
      <c r="P106" s="56"/>
      <c r="Q106" s="56"/>
      <c r="R106" s="56"/>
      <c r="S106" s="56"/>
      <c r="T106" s="57"/>
      <c r="U106" s="57"/>
      <c r="V106" s="59"/>
    </row>
    <row r="107" spans="1:22" ht="13.8" x14ac:dyDescent="0.3">
      <c r="A107" s="88">
        <f t="shared" si="4"/>
        <v>96</v>
      </c>
      <c r="B107" s="53"/>
      <c r="C107" s="54"/>
      <c r="D107" s="55"/>
      <c r="E107" s="56"/>
      <c r="F107" s="54"/>
      <c r="G107" s="56"/>
      <c r="H107" s="54"/>
      <c r="I107" s="56"/>
      <c r="J107" s="55"/>
      <c r="K107" s="56"/>
      <c r="L107" s="55"/>
      <c r="M107" s="57"/>
      <c r="N107" s="89" t="str">
        <f t="shared" si="3"/>
        <v/>
      </c>
      <c r="O107" s="56"/>
      <c r="P107" s="56"/>
      <c r="Q107" s="56"/>
      <c r="R107" s="56"/>
      <c r="S107" s="56"/>
      <c r="T107" s="57"/>
      <c r="U107" s="57"/>
      <c r="V107" s="59"/>
    </row>
    <row r="108" spans="1:22" ht="13.8" x14ac:dyDescent="0.3">
      <c r="A108" s="88">
        <f t="shared" si="4"/>
        <v>97</v>
      </c>
      <c r="B108" s="53"/>
      <c r="C108" s="54"/>
      <c r="D108" s="55"/>
      <c r="E108" s="56"/>
      <c r="F108" s="54"/>
      <c r="G108" s="56"/>
      <c r="H108" s="54"/>
      <c r="I108" s="56"/>
      <c r="J108" s="55"/>
      <c r="K108" s="56"/>
      <c r="L108" s="55"/>
      <c r="M108" s="57"/>
      <c r="N108" s="89" t="str">
        <f t="shared" ref="N108:N111" si="5">IF(ISBLANK(C108),"",E108+G108+I108+K108+M108)</f>
        <v/>
      </c>
      <c r="O108" s="56"/>
      <c r="P108" s="56"/>
      <c r="Q108" s="56"/>
      <c r="R108" s="56"/>
      <c r="S108" s="56"/>
      <c r="T108" s="57"/>
      <c r="U108" s="57"/>
      <c r="V108" s="59"/>
    </row>
    <row r="109" spans="1:22" ht="13.8" x14ac:dyDescent="0.3">
      <c r="A109" s="88">
        <f t="shared" si="4"/>
        <v>98</v>
      </c>
      <c r="B109" s="53"/>
      <c r="C109" s="54"/>
      <c r="D109" s="55"/>
      <c r="E109" s="56"/>
      <c r="F109" s="54"/>
      <c r="G109" s="56"/>
      <c r="H109" s="54"/>
      <c r="I109" s="56"/>
      <c r="J109" s="55"/>
      <c r="K109" s="56"/>
      <c r="L109" s="55"/>
      <c r="M109" s="57"/>
      <c r="N109" s="89" t="str">
        <f t="shared" si="5"/>
        <v/>
      </c>
      <c r="O109" s="56"/>
      <c r="P109" s="56"/>
      <c r="Q109" s="56"/>
      <c r="R109" s="56"/>
      <c r="S109" s="56"/>
      <c r="T109" s="57"/>
      <c r="U109" s="57"/>
      <c r="V109" s="59"/>
    </row>
    <row r="110" spans="1:22" ht="13.8" x14ac:dyDescent="0.3">
      <c r="A110" s="88">
        <f t="shared" si="4"/>
        <v>99</v>
      </c>
      <c r="B110" s="53"/>
      <c r="C110" s="54"/>
      <c r="D110" s="55"/>
      <c r="E110" s="56"/>
      <c r="F110" s="54"/>
      <c r="G110" s="56"/>
      <c r="H110" s="54"/>
      <c r="I110" s="56"/>
      <c r="J110" s="55"/>
      <c r="K110" s="56"/>
      <c r="L110" s="55"/>
      <c r="M110" s="57"/>
      <c r="N110" s="89" t="str">
        <f t="shared" si="5"/>
        <v/>
      </c>
      <c r="O110" s="56"/>
      <c r="P110" s="56"/>
      <c r="Q110" s="56"/>
      <c r="R110" s="56"/>
      <c r="S110" s="56"/>
      <c r="T110" s="57"/>
      <c r="U110" s="57"/>
      <c r="V110" s="59"/>
    </row>
    <row r="111" spans="1:22" ht="13.8" x14ac:dyDescent="0.3">
      <c r="A111" s="88">
        <f t="shared" si="4"/>
        <v>100</v>
      </c>
      <c r="B111" s="53"/>
      <c r="C111" s="54"/>
      <c r="D111" s="55"/>
      <c r="E111" s="56"/>
      <c r="F111" s="54"/>
      <c r="G111" s="56"/>
      <c r="H111" s="54"/>
      <c r="I111" s="56"/>
      <c r="J111" s="55"/>
      <c r="K111" s="56"/>
      <c r="L111" s="55"/>
      <c r="M111" s="57"/>
      <c r="N111" s="89" t="str">
        <f t="shared" si="5"/>
        <v/>
      </c>
      <c r="O111" s="56"/>
      <c r="P111" s="56"/>
      <c r="Q111" s="56"/>
      <c r="R111" s="56"/>
      <c r="S111" s="56"/>
      <c r="T111" s="57"/>
      <c r="U111" s="57"/>
      <c r="V111" s="59"/>
    </row>
    <row r="112" spans="1:22" ht="13.8" x14ac:dyDescent="0.3">
      <c r="A112" s="90"/>
      <c r="B112" s="91"/>
      <c r="C112" s="91"/>
      <c r="D112" s="92"/>
      <c r="E112" s="93">
        <f>SUBTOTAL(109,Uitgaven_tabel[Bedrag - Rekening 1])</f>
        <v>500</v>
      </c>
      <c r="F112" s="91"/>
      <c r="G112" s="93">
        <f>SUBTOTAL(109,Uitgaven_tabel[Bedrag - Rekening 2])</f>
        <v>0</v>
      </c>
      <c r="H112" s="91"/>
      <c r="I112" s="93">
        <f>SUBTOTAL(109,Uitgaven_tabel[Bedrag - Rekening 3])</f>
        <v>0</v>
      </c>
      <c r="J112" s="92"/>
      <c r="K112" s="93">
        <f>SUBTOTAL(109,Uitgaven_tabel[Bedrag - Kas 1])</f>
        <v>175</v>
      </c>
      <c r="L112" s="92"/>
      <c r="M112" s="66">
        <f>SUBTOTAL(109,Uitgaven_tabel[Bedrag - Kas 2])</f>
        <v>0</v>
      </c>
      <c r="N112" s="94">
        <f>SUBTOTAL(109,Uitgaven_tabel[Bedrag totaal])</f>
        <v>675</v>
      </c>
      <c r="O112" s="93">
        <f>SUBTOTAL(109,Uitgaven_tabel[Goederen])</f>
        <v>500</v>
      </c>
      <c r="P112" s="93">
        <f>SUBTOTAL(109,Uitgaven_tabel[Bezoldigingen])</f>
        <v>0</v>
      </c>
      <c r="Q112" s="93">
        <f>SUBTOTAL(109,Uitgaven_tabel[Diensten en diverse goederen])</f>
        <v>175</v>
      </c>
      <c r="R112" s="93">
        <f>SUBTOTAL(109,Uitgaven_tabel[Interne overboekingen])</f>
        <v>0</v>
      </c>
      <c r="S112" s="93">
        <f>SUBTOTAL(109,Uitgaven_tabel[Andere uitgaven])</f>
        <v>0</v>
      </c>
      <c r="T112" s="93">
        <f>SUBTOTAL(109,Uitgaven_tabel[Andere uitgaven2])</f>
        <v>0</v>
      </c>
      <c r="U112" s="93">
        <f>SUBTOTAL(109,Uitgaven_tabel[Andere uitgaven3])</f>
        <v>0</v>
      </c>
      <c r="V112" s="68"/>
    </row>
  </sheetData>
  <mergeCells count="3">
    <mergeCell ref="A7:V7"/>
    <mergeCell ref="D9:M9"/>
    <mergeCell ref="O9:U9"/>
  </mergeCells>
  <dataValidations count="2">
    <dataValidation type="list" errorStyle="warning" showInputMessage="1" showErrorMessage="1" errorTitle="Datum" error="De registratiedatum is de datum van invoer. " sqref="WVL982486:WVL98305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B64983:B65549 IZ64982:IZ65548 SV64982:SV65548 ACR64982:ACR65548 AMN64982:AMN65548 AWJ64982:AWJ65548 BGF64982:BGF65548 BQB64982:BQB65548 BZX64982:BZX65548 CJT64982:CJT65548 CTP64982:CTP65548 DDL64982:DDL65548 DNH64982:DNH65548 DXD64982:DXD65548 EGZ64982:EGZ65548 EQV64982:EQV65548 FAR64982:FAR65548 FKN64982:FKN65548 FUJ64982:FUJ65548 GEF64982:GEF65548 GOB64982:GOB65548 GXX64982:GXX65548 HHT64982:HHT65548 HRP64982:HRP65548 IBL64982:IBL65548 ILH64982:ILH65548 IVD64982:IVD65548 JEZ64982:JEZ65548 JOV64982:JOV65548 JYR64982:JYR65548 KIN64982:KIN65548 KSJ64982:KSJ65548 LCF64982:LCF65548 LMB64982:LMB65548 LVX64982:LVX65548 MFT64982:MFT65548 MPP64982:MPP65548 MZL64982:MZL65548 NJH64982:NJH65548 NTD64982:NTD65548 OCZ64982:OCZ65548 OMV64982:OMV65548 OWR64982:OWR65548 PGN64982:PGN65548 PQJ64982:PQJ65548 QAF64982:QAF65548 QKB64982:QKB65548 QTX64982:QTX65548 RDT64982:RDT65548 RNP64982:RNP65548 RXL64982:RXL65548 SHH64982:SHH65548 SRD64982:SRD65548 TAZ64982:TAZ65548 TKV64982:TKV65548 TUR64982:TUR65548 UEN64982:UEN65548 UOJ64982:UOJ65548 UYF64982:UYF65548 VIB64982:VIB65548 VRX64982:VRX65548 WBT64982:WBT65548 WLP64982:WLP65548 WVL64982:WVL65548 B130519:B131085 IZ130518:IZ131084 SV130518:SV131084 ACR130518:ACR131084 AMN130518:AMN131084 AWJ130518:AWJ131084 BGF130518:BGF131084 BQB130518:BQB131084 BZX130518:BZX131084 CJT130518:CJT131084 CTP130518:CTP131084 DDL130518:DDL131084 DNH130518:DNH131084 DXD130518:DXD131084 EGZ130518:EGZ131084 EQV130518:EQV131084 FAR130518:FAR131084 FKN130518:FKN131084 FUJ130518:FUJ131084 GEF130518:GEF131084 GOB130518:GOB131084 GXX130518:GXX131084 HHT130518:HHT131084 HRP130518:HRP131084 IBL130518:IBL131084 ILH130518:ILH131084 IVD130518:IVD131084 JEZ130518:JEZ131084 JOV130518:JOV131084 JYR130518:JYR131084 KIN130518:KIN131084 KSJ130518:KSJ131084 LCF130518:LCF131084 LMB130518:LMB131084 LVX130518:LVX131084 MFT130518:MFT131084 MPP130518:MPP131084 MZL130518:MZL131084 NJH130518:NJH131084 NTD130518:NTD131084 OCZ130518:OCZ131084 OMV130518:OMV131084 OWR130518:OWR131084 PGN130518:PGN131084 PQJ130518:PQJ131084 QAF130518:QAF131084 QKB130518:QKB131084 QTX130518:QTX131084 RDT130518:RDT131084 RNP130518:RNP131084 RXL130518:RXL131084 SHH130518:SHH131084 SRD130518:SRD131084 TAZ130518:TAZ131084 TKV130518:TKV131084 TUR130518:TUR131084 UEN130518:UEN131084 UOJ130518:UOJ131084 UYF130518:UYF131084 VIB130518:VIB131084 VRX130518:VRX131084 WBT130518:WBT131084 WLP130518:WLP131084 WVL130518:WVL131084 B196055:B196621 IZ196054:IZ196620 SV196054:SV196620 ACR196054:ACR196620 AMN196054:AMN196620 AWJ196054:AWJ196620 BGF196054:BGF196620 BQB196054:BQB196620 BZX196054:BZX196620 CJT196054:CJT196620 CTP196054:CTP196620 DDL196054:DDL196620 DNH196054:DNH196620 DXD196054:DXD196620 EGZ196054:EGZ196620 EQV196054:EQV196620 FAR196054:FAR196620 FKN196054:FKN196620 FUJ196054:FUJ196620 GEF196054:GEF196620 GOB196054:GOB196620 GXX196054:GXX196620 HHT196054:HHT196620 HRP196054:HRP196620 IBL196054:IBL196620 ILH196054:ILH196620 IVD196054:IVD196620 JEZ196054:JEZ196620 JOV196054:JOV196620 JYR196054:JYR196620 KIN196054:KIN196620 KSJ196054:KSJ196620 LCF196054:LCF196620 LMB196054:LMB196620 LVX196054:LVX196620 MFT196054:MFT196620 MPP196054:MPP196620 MZL196054:MZL196620 NJH196054:NJH196620 NTD196054:NTD196620 OCZ196054:OCZ196620 OMV196054:OMV196620 OWR196054:OWR196620 PGN196054:PGN196620 PQJ196054:PQJ196620 QAF196054:QAF196620 QKB196054:QKB196620 QTX196054:QTX196620 RDT196054:RDT196620 RNP196054:RNP196620 RXL196054:RXL196620 SHH196054:SHH196620 SRD196054:SRD196620 TAZ196054:TAZ196620 TKV196054:TKV196620 TUR196054:TUR196620 UEN196054:UEN196620 UOJ196054:UOJ196620 UYF196054:UYF196620 VIB196054:VIB196620 VRX196054:VRX196620 WBT196054:WBT196620 WLP196054:WLP196620 WVL196054:WVL196620 B261591:B262157 IZ261590:IZ262156 SV261590:SV262156 ACR261590:ACR262156 AMN261590:AMN262156 AWJ261590:AWJ262156 BGF261590:BGF262156 BQB261590:BQB262156 BZX261590:BZX262156 CJT261590:CJT262156 CTP261590:CTP262156 DDL261590:DDL262156 DNH261590:DNH262156 DXD261590:DXD262156 EGZ261590:EGZ262156 EQV261590:EQV262156 FAR261590:FAR262156 FKN261590:FKN262156 FUJ261590:FUJ262156 GEF261590:GEF262156 GOB261590:GOB262156 GXX261590:GXX262156 HHT261590:HHT262156 HRP261590:HRP262156 IBL261590:IBL262156 ILH261590:ILH262156 IVD261590:IVD262156 JEZ261590:JEZ262156 JOV261590:JOV262156 JYR261590:JYR262156 KIN261590:KIN262156 KSJ261590:KSJ262156 LCF261590:LCF262156 LMB261590:LMB262156 LVX261590:LVX262156 MFT261590:MFT262156 MPP261590:MPP262156 MZL261590:MZL262156 NJH261590:NJH262156 NTD261590:NTD262156 OCZ261590:OCZ262156 OMV261590:OMV262156 OWR261590:OWR262156 PGN261590:PGN262156 PQJ261590:PQJ262156 QAF261590:QAF262156 QKB261590:QKB262156 QTX261590:QTX262156 RDT261590:RDT262156 RNP261590:RNP262156 RXL261590:RXL262156 SHH261590:SHH262156 SRD261590:SRD262156 TAZ261590:TAZ262156 TKV261590:TKV262156 TUR261590:TUR262156 UEN261590:UEN262156 UOJ261590:UOJ262156 UYF261590:UYF262156 VIB261590:VIB262156 VRX261590:VRX262156 WBT261590:WBT262156 WLP261590:WLP262156 WVL261590:WVL262156 B327127:B327693 IZ327126:IZ327692 SV327126:SV327692 ACR327126:ACR327692 AMN327126:AMN327692 AWJ327126:AWJ327692 BGF327126:BGF327692 BQB327126:BQB327692 BZX327126:BZX327692 CJT327126:CJT327692 CTP327126:CTP327692 DDL327126:DDL327692 DNH327126:DNH327692 DXD327126:DXD327692 EGZ327126:EGZ327692 EQV327126:EQV327692 FAR327126:FAR327692 FKN327126:FKN327692 FUJ327126:FUJ327692 GEF327126:GEF327692 GOB327126:GOB327692 GXX327126:GXX327692 HHT327126:HHT327692 HRP327126:HRP327692 IBL327126:IBL327692 ILH327126:ILH327692 IVD327126:IVD327692 JEZ327126:JEZ327692 JOV327126:JOV327692 JYR327126:JYR327692 KIN327126:KIN327692 KSJ327126:KSJ327692 LCF327126:LCF327692 LMB327126:LMB327692 LVX327126:LVX327692 MFT327126:MFT327692 MPP327126:MPP327692 MZL327126:MZL327692 NJH327126:NJH327692 NTD327126:NTD327692 OCZ327126:OCZ327692 OMV327126:OMV327692 OWR327126:OWR327692 PGN327126:PGN327692 PQJ327126:PQJ327692 QAF327126:QAF327692 QKB327126:QKB327692 QTX327126:QTX327692 RDT327126:RDT327692 RNP327126:RNP327692 RXL327126:RXL327692 SHH327126:SHH327692 SRD327126:SRD327692 TAZ327126:TAZ327692 TKV327126:TKV327692 TUR327126:TUR327692 UEN327126:UEN327692 UOJ327126:UOJ327692 UYF327126:UYF327692 VIB327126:VIB327692 VRX327126:VRX327692 WBT327126:WBT327692 WLP327126:WLP327692 WVL327126:WVL327692 B392663:B393229 IZ392662:IZ393228 SV392662:SV393228 ACR392662:ACR393228 AMN392662:AMN393228 AWJ392662:AWJ393228 BGF392662:BGF393228 BQB392662:BQB393228 BZX392662:BZX393228 CJT392662:CJT393228 CTP392662:CTP393228 DDL392662:DDL393228 DNH392662:DNH393228 DXD392662:DXD393228 EGZ392662:EGZ393228 EQV392662:EQV393228 FAR392662:FAR393228 FKN392662:FKN393228 FUJ392662:FUJ393228 GEF392662:GEF393228 GOB392662:GOB393228 GXX392662:GXX393228 HHT392662:HHT393228 HRP392662:HRP393228 IBL392662:IBL393228 ILH392662:ILH393228 IVD392662:IVD393228 JEZ392662:JEZ393228 JOV392662:JOV393228 JYR392662:JYR393228 KIN392662:KIN393228 KSJ392662:KSJ393228 LCF392662:LCF393228 LMB392662:LMB393228 LVX392662:LVX393228 MFT392662:MFT393228 MPP392662:MPP393228 MZL392662:MZL393228 NJH392662:NJH393228 NTD392662:NTD393228 OCZ392662:OCZ393228 OMV392662:OMV393228 OWR392662:OWR393228 PGN392662:PGN393228 PQJ392662:PQJ393228 QAF392662:QAF393228 QKB392662:QKB393228 QTX392662:QTX393228 RDT392662:RDT393228 RNP392662:RNP393228 RXL392662:RXL393228 SHH392662:SHH393228 SRD392662:SRD393228 TAZ392662:TAZ393228 TKV392662:TKV393228 TUR392662:TUR393228 UEN392662:UEN393228 UOJ392662:UOJ393228 UYF392662:UYF393228 VIB392662:VIB393228 VRX392662:VRX393228 WBT392662:WBT393228 WLP392662:WLP393228 WVL392662:WVL393228 B458199:B458765 IZ458198:IZ458764 SV458198:SV458764 ACR458198:ACR458764 AMN458198:AMN458764 AWJ458198:AWJ458764 BGF458198:BGF458764 BQB458198:BQB458764 BZX458198:BZX458764 CJT458198:CJT458764 CTP458198:CTP458764 DDL458198:DDL458764 DNH458198:DNH458764 DXD458198:DXD458764 EGZ458198:EGZ458764 EQV458198:EQV458764 FAR458198:FAR458764 FKN458198:FKN458764 FUJ458198:FUJ458764 GEF458198:GEF458764 GOB458198:GOB458764 GXX458198:GXX458764 HHT458198:HHT458764 HRP458198:HRP458764 IBL458198:IBL458764 ILH458198:ILH458764 IVD458198:IVD458764 JEZ458198:JEZ458764 JOV458198:JOV458764 JYR458198:JYR458764 KIN458198:KIN458764 KSJ458198:KSJ458764 LCF458198:LCF458764 LMB458198:LMB458764 LVX458198:LVX458764 MFT458198:MFT458764 MPP458198:MPP458764 MZL458198:MZL458764 NJH458198:NJH458764 NTD458198:NTD458764 OCZ458198:OCZ458764 OMV458198:OMV458764 OWR458198:OWR458764 PGN458198:PGN458764 PQJ458198:PQJ458764 QAF458198:QAF458764 QKB458198:QKB458764 QTX458198:QTX458764 RDT458198:RDT458764 RNP458198:RNP458764 RXL458198:RXL458764 SHH458198:SHH458764 SRD458198:SRD458764 TAZ458198:TAZ458764 TKV458198:TKV458764 TUR458198:TUR458764 UEN458198:UEN458764 UOJ458198:UOJ458764 UYF458198:UYF458764 VIB458198:VIB458764 VRX458198:VRX458764 WBT458198:WBT458764 WLP458198:WLP458764 WVL458198:WVL458764 B523735:B524301 IZ523734:IZ524300 SV523734:SV524300 ACR523734:ACR524300 AMN523734:AMN524300 AWJ523734:AWJ524300 BGF523734:BGF524300 BQB523734:BQB524300 BZX523734:BZX524300 CJT523734:CJT524300 CTP523734:CTP524300 DDL523734:DDL524300 DNH523734:DNH524300 DXD523734:DXD524300 EGZ523734:EGZ524300 EQV523734:EQV524300 FAR523734:FAR524300 FKN523734:FKN524300 FUJ523734:FUJ524300 GEF523734:GEF524300 GOB523734:GOB524300 GXX523734:GXX524300 HHT523734:HHT524300 HRP523734:HRP524300 IBL523734:IBL524300 ILH523734:ILH524300 IVD523734:IVD524300 JEZ523734:JEZ524300 JOV523734:JOV524300 JYR523734:JYR524300 KIN523734:KIN524300 KSJ523734:KSJ524300 LCF523734:LCF524300 LMB523734:LMB524300 LVX523734:LVX524300 MFT523734:MFT524300 MPP523734:MPP524300 MZL523734:MZL524300 NJH523734:NJH524300 NTD523734:NTD524300 OCZ523734:OCZ524300 OMV523734:OMV524300 OWR523734:OWR524300 PGN523734:PGN524300 PQJ523734:PQJ524300 QAF523734:QAF524300 QKB523734:QKB524300 QTX523734:QTX524300 RDT523734:RDT524300 RNP523734:RNP524300 RXL523734:RXL524300 SHH523734:SHH524300 SRD523734:SRD524300 TAZ523734:TAZ524300 TKV523734:TKV524300 TUR523734:TUR524300 UEN523734:UEN524300 UOJ523734:UOJ524300 UYF523734:UYF524300 VIB523734:VIB524300 VRX523734:VRX524300 WBT523734:WBT524300 WLP523734:WLP524300 WVL523734:WVL524300 B589271:B589837 IZ589270:IZ589836 SV589270:SV589836 ACR589270:ACR589836 AMN589270:AMN589836 AWJ589270:AWJ589836 BGF589270:BGF589836 BQB589270:BQB589836 BZX589270:BZX589836 CJT589270:CJT589836 CTP589270:CTP589836 DDL589270:DDL589836 DNH589270:DNH589836 DXD589270:DXD589836 EGZ589270:EGZ589836 EQV589270:EQV589836 FAR589270:FAR589836 FKN589270:FKN589836 FUJ589270:FUJ589836 GEF589270:GEF589836 GOB589270:GOB589836 GXX589270:GXX589836 HHT589270:HHT589836 HRP589270:HRP589836 IBL589270:IBL589836 ILH589270:ILH589836 IVD589270:IVD589836 JEZ589270:JEZ589836 JOV589270:JOV589836 JYR589270:JYR589836 KIN589270:KIN589836 KSJ589270:KSJ589836 LCF589270:LCF589836 LMB589270:LMB589836 LVX589270:LVX589836 MFT589270:MFT589836 MPP589270:MPP589836 MZL589270:MZL589836 NJH589270:NJH589836 NTD589270:NTD589836 OCZ589270:OCZ589836 OMV589270:OMV589836 OWR589270:OWR589836 PGN589270:PGN589836 PQJ589270:PQJ589836 QAF589270:QAF589836 QKB589270:QKB589836 QTX589270:QTX589836 RDT589270:RDT589836 RNP589270:RNP589836 RXL589270:RXL589836 SHH589270:SHH589836 SRD589270:SRD589836 TAZ589270:TAZ589836 TKV589270:TKV589836 TUR589270:TUR589836 UEN589270:UEN589836 UOJ589270:UOJ589836 UYF589270:UYF589836 VIB589270:VIB589836 VRX589270:VRX589836 WBT589270:WBT589836 WLP589270:WLP589836 WVL589270:WVL589836 B654807:B655373 IZ654806:IZ655372 SV654806:SV655372 ACR654806:ACR655372 AMN654806:AMN655372 AWJ654806:AWJ655372 BGF654806:BGF655372 BQB654806:BQB655372 BZX654806:BZX655372 CJT654806:CJT655372 CTP654806:CTP655372 DDL654806:DDL655372 DNH654806:DNH655372 DXD654806:DXD655372 EGZ654806:EGZ655372 EQV654806:EQV655372 FAR654806:FAR655372 FKN654806:FKN655372 FUJ654806:FUJ655372 GEF654806:GEF655372 GOB654806:GOB655372 GXX654806:GXX655372 HHT654806:HHT655372 HRP654806:HRP655372 IBL654806:IBL655372 ILH654806:ILH655372 IVD654806:IVD655372 JEZ654806:JEZ655372 JOV654806:JOV655372 JYR654806:JYR655372 KIN654806:KIN655372 KSJ654806:KSJ655372 LCF654806:LCF655372 LMB654806:LMB655372 LVX654806:LVX655372 MFT654806:MFT655372 MPP654806:MPP655372 MZL654806:MZL655372 NJH654806:NJH655372 NTD654806:NTD655372 OCZ654806:OCZ655372 OMV654806:OMV655372 OWR654806:OWR655372 PGN654806:PGN655372 PQJ654806:PQJ655372 QAF654806:QAF655372 QKB654806:QKB655372 QTX654806:QTX655372 RDT654806:RDT655372 RNP654806:RNP655372 RXL654806:RXL655372 SHH654806:SHH655372 SRD654806:SRD655372 TAZ654806:TAZ655372 TKV654806:TKV655372 TUR654806:TUR655372 UEN654806:UEN655372 UOJ654806:UOJ655372 UYF654806:UYF655372 VIB654806:VIB655372 VRX654806:VRX655372 WBT654806:WBT655372 WLP654806:WLP655372 WVL654806:WVL655372 B720343:B720909 IZ720342:IZ720908 SV720342:SV720908 ACR720342:ACR720908 AMN720342:AMN720908 AWJ720342:AWJ720908 BGF720342:BGF720908 BQB720342:BQB720908 BZX720342:BZX720908 CJT720342:CJT720908 CTP720342:CTP720908 DDL720342:DDL720908 DNH720342:DNH720908 DXD720342:DXD720908 EGZ720342:EGZ720908 EQV720342:EQV720908 FAR720342:FAR720908 FKN720342:FKN720908 FUJ720342:FUJ720908 GEF720342:GEF720908 GOB720342:GOB720908 GXX720342:GXX720908 HHT720342:HHT720908 HRP720342:HRP720908 IBL720342:IBL720908 ILH720342:ILH720908 IVD720342:IVD720908 JEZ720342:JEZ720908 JOV720342:JOV720908 JYR720342:JYR720908 KIN720342:KIN720908 KSJ720342:KSJ720908 LCF720342:LCF720908 LMB720342:LMB720908 LVX720342:LVX720908 MFT720342:MFT720908 MPP720342:MPP720908 MZL720342:MZL720908 NJH720342:NJH720908 NTD720342:NTD720908 OCZ720342:OCZ720908 OMV720342:OMV720908 OWR720342:OWR720908 PGN720342:PGN720908 PQJ720342:PQJ720908 QAF720342:QAF720908 QKB720342:QKB720908 QTX720342:QTX720908 RDT720342:RDT720908 RNP720342:RNP720908 RXL720342:RXL720908 SHH720342:SHH720908 SRD720342:SRD720908 TAZ720342:TAZ720908 TKV720342:TKV720908 TUR720342:TUR720908 UEN720342:UEN720908 UOJ720342:UOJ720908 UYF720342:UYF720908 VIB720342:VIB720908 VRX720342:VRX720908 WBT720342:WBT720908 WLP720342:WLP720908 WVL720342:WVL720908 B785879:B786445 IZ785878:IZ786444 SV785878:SV786444 ACR785878:ACR786444 AMN785878:AMN786444 AWJ785878:AWJ786444 BGF785878:BGF786444 BQB785878:BQB786444 BZX785878:BZX786444 CJT785878:CJT786444 CTP785878:CTP786444 DDL785878:DDL786444 DNH785878:DNH786444 DXD785878:DXD786444 EGZ785878:EGZ786444 EQV785878:EQV786444 FAR785878:FAR786444 FKN785878:FKN786444 FUJ785878:FUJ786444 GEF785878:GEF786444 GOB785878:GOB786444 GXX785878:GXX786444 HHT785878:HHT786444 HRP785878:HRP786444 IBL785878:IBL786444 ILH785878:ILH786444 IVD785878:IVD786444 JEZ785878:JEZ786444 JOV785878:JOV786444 JYR785878:JYR786444 KIN785878:KIN786444 KSJ785878:KSJ786444 LCF785878:LCF786444 LMB785878:LMB786444 LVX785878:LVX786444 MFT785878:MFT786444 MPP785878:MPP786444 MZL785878:MZL786444 NJH785878:NJH786444 NTD785878:NTD786444 OCZ785878:OCZ786444 OMV785878:OMV786444 OWR785878:OWR786444 PGN785878:PGN786444 PQJ785878:PQJ786444 QAF785878:QAF786444 QKB785878:QKB786444 QTX785878:QTX786444 RDT785878:RDT786444 RNP785878:RNP786444 RXL785878:RXL786444 SHH785878:SHH786444 SRD785878:SRD786444 TAZ785878:TAZ786444 TKV785878:TKV786444 TUR785878:TUR786444 UEN785878:UEN786444 UOJ785878:UOJ786444 UYF785878:UYF786444 VIB785878:VIB786444 VRX785878:VRX786444 WBT785878:WBT786444 WLP785878:WLP786444 WVL785878:WVL786444 B851415:B851981 IZ851414:IZ851980 SV851414:SV851980 ACR851414:ACR851980 AMN851414:AMN851980 AWJ851414:AWJ851980 BGF851414:BGF851980 BQB851414:BQB851980 BZX851414:BZX851980 CJT851414:CJT851980 CTP851414:CTP851980 DDL851414:DDL851980 DNH851414:DNH851980 DXD851414:DXD851980 EGZ851414:EGZ851980 EQV851414:EQV851980 FAR851414:FAR851980 FKN851414:FKN851980 FUJ851414:FUJ851980 GEF851414:GEF851980 GOB851414:GOB851980 GXX851414:GXX851980 HHT851414:HHT851980 HRP851414:HRP851980 IBL851414:IBL851980 ILH851414:ILH851980 IVD851414:IVD851980 JEZ851414:JEZ851980 JOV851414:JOV851980 JYR851414:JYR851980 KIN851414:KIN851980 KSJ851414:KSJ851980 LCF851414:LCF851980 LMB851414:LMB851980 LVX851414:LVX851980 MFT851414:MFT851980 MPP851414:MPP851980 MZL851414:MZL851980 NJH851414:NJH851980 NTD851414:NTD851980 OCZ851414:OCZ851980 OMV851414:OMV851980 OWR851414:OWR851980 PGN851414:PGN851980 PQJ851414:PQJ851980 QAF851414:QAF851980 QKB851414:QKB851980 QTX851414:QTX851980 RDT851414:RDT851980 RNP851414:RNP851980 RXL851414:RXL851980 SHH851414:SHH851980 SRD851414:SRD851980 TAZ851414:TAZ851980 TKV851414:TKV851980 TUR851414:TUR851980 UEN851414:UEN851980 UOJ851414:UOJ851980 UYF851414:UYF851980 VIB851414:VIB851980 VRX851414:VRX851980 WBT851414:WBT851980 WLP851414:WLP851980 WVL851414:WVL851980 B916951:B917517 IZ916950:IZ917516 SV916950:SV917516 ACR916950:ACR917516 AMN916950:AMN917516 AWJ916950:AWJ917516 BGF916950:BGF917516 BQB916950:BQB917516 BZX916950:BZX917516 CJT916950:CJT917516 CTP916950:CTP917516 DDL916950:DDL917516 DNH916950:DNH917516 DXD916950:DXD917516 EGZ916950:EGZ917516 EQV916950:EQV917516 FAR916950:FAR917516 FKN916950:FKN917516 FUJ916950:FUJ917516 GEF916950:GEF917516 GOB916950:GOB917516 GXX916950:GXX917516 HHT916950:HHT917516 HRP916950:HRP917516 IBL916950:IBL917516 ILH916950:ILH917516 IVD916950:IVD917516 JEZ916950:JEZ917516 JOV916950:JOV917516 JYR916950:JYR917516 KIN916950:KIN917516 KSJ916950:KSJ917516 LCF916950:LCF917516 LMB916950:LMB917516 LVX916950:LVX917516 MFT916950:MFT917516 MPP916950:MPP917516 MZL916950:MZL917516 NJH916950:NJH917516 NTD916950:NTD917516 OCZ916950:OCZ917516 OMV916950:OMV917516 OWR916950:OWR917516 PGN916950:PGN917516 PQJ916950:PQJ917516 QAF916950:QAF917516 QKB916950:QKB917516 QTX916950:QTX917516 RDT916950:RDT917516 RNP916950:RNP917516 RXL916950:RXL917516 SHH916950:SHH917516 SRD916950:SRD917516 TAZ916950:TAZ917516 TKV916950:TKV917516 TUR916950:TUR917516 UEN916950:UEN917516 UOJ916950:UOJ917516 UYF916950:UYF917516 VIB916950:VIB917516 VRX916950:VRX917516 WBT916950:WBT917516 WLP916950:WLP917516 WVL916950:WVL917516 B982487:B983053 IZ982486:IZ983052 SV982486:SV983052 ACR982486:ACR983052 AMN982486:AMN983052 AWJ982486:AWJ983052 BGF982486:BGF983052 BQB982486:BQB983052 BZX982486:BZX983052 CJT982486:CJT983052 CTP982486:CTP983052 DDL982486:DDL983052 DNH982486:DNH983052 DXD982486:DXD983052 EGZ982486:EGZ983052 EQV982486:EQV983052 FAR982486:FAR983052 FKN982486:FKN983052 FUJ982486:FUJ983052 GEF982486:GEF983052 GOB982486:GOB983052 GXX982486:GXX983052 HHT982486:HHT983052 HRP982486:HRP983052 IBL982486:IBL983052 ILH982486:ILH983052 IVD982486:IVD983052 JEZ982486:JEZ983052 JOV982486:JOV983052 JYR982486:JYR983052 KIN982486:KIN983052 KSJ982486:KSJ983052 LCF982486:LCF983052 LMB982486:LMB983052 LVX982486:LVX983052 MFT982486:MFT983052 MPP982486:MPP983052 MZL982486:MZL983052 NJH982486:NJH983052 NTD982486:NTD983052 OCZ982486:OCZ983052 OMV982486:OMV983052 OWR982486:OWR983052 PGN982486:PGN983052 PQJ982486:PQJ983052 QAF982486:QAF983052 QKB982486:QKB983052 QTX982486:QTX983052 RDT982486:RDT983052 RNP982486:RNP983052 RXL982486:RXL983052 SHH982486:SHH983052 SRD982486:SRD983052 TAZ982486:TAZ983052 TKV982486:TKV983052 TUR982486:TUR983052 UEN982486:UEN983052 UOJ982486:UOJ983052 UYF982486:UYF983052 VIB982486:VIB983052 VRX982486:VRX983052 WBT982486:WBT983052 WLP982486:WLP983052 IZ12" xr:uid="{00000000-0002-0000-0200-000000000000}">
      <formula1>$V$6</formula1>
    </dataValidation>
    <dataValidation type="whole" operator="greaterThan" allowBlank="1" showInputMessage="1" showErrorMessage="1" errorTitle="Getalnotatie" error="Enkel gehele getallen gebruiken._x000a__x000a_Voor bankverrichtingen is dit het nummer dat op het uittreksel is vermeld. Voor kasverrichtingen het kasboeknummer." sqref="H12:H111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F64983:F65549 JD64982:JD65548 SZ64982:SZ65548 ACV64982:ACV65548 AMR64982:AMR65548 AWN64982:AWN65548 BGJ64982:BGJ65548 BQF64982:BQF65548 CAB64982:CAB65548 CJX64982:CJX65548 CTT64982:CTT65548 DDP64982:DDP65548 DNL64982:DNL65548 DXH64982:DXH65548 EHD64982:EHD65548 EQZ64982:EQZ65548 FAV64982:FAV65548 FKR64982:FKR65548 FUN64982:FUN65548 GEJ64982:GEJ65548 GOF64982:GOF65548 GYB64982:GYB65548 HHX64982:HHX65548 HRT64982:HRT65548 IBP64982:IBP65548 ILL64982:ILL65548 IVH64982:IVH65548 JFD64982:JFD65548 JOZ64982:JOZ65548 JYV64982:JYV65548 KIR64982:KIR65548 KSN64982:KSN65548 LCJ64982:LCJ65548 LMF64982:LMF65548 LWB64982:LWB65548 MFX64982:MFX65548 MPT64982:MPT65548 MZP64982:MZP65548 NJL64982:NJL65548 NTH64982:NTH65548 ODD64982:ODD65548 OMZ64982:OMZ65548 OWV64982:OWV65548 PGR64982:PGR65548 PQN64982:PQN65548 QAJ64982:QAJ65548 QKF64982:QKF65548 QUB64982:QUB65548 RDX64982:RDX65548 RNT64982:RNT65548 RXP64982:RXP65548 SHL64982:SHL65548 SRH64982:SRH65548 TBD64982:TBD65548 TKZ64982:TKZ65548 TUV64982:TUV65548 UER64982:UER65548 UON64982:UON65548 UYJ64982:UYJ65548 VIF64982:VIF65548 VSB64982:VSB65548 WBX64982:WBX65548 WLT64982:WLT65548 WVP64982:WVP65548 F130519:F131085 JD130518:JD131084 SZ130518:SZ131084 ACV130518:ACV131084 AMR130518:AMR131084 AWN130518:AWN131084 BGJ130518:BGJ131084 BQF130518:BQF131084 CAB130518:CAB131084 CJX130518:CJX131084 CTT130518:CTT131084 DDP130518:DDP131084 DNL130518:DNL131084 DXH130518:DXH131084 EHD130518:EHD131084 EQZ130518:EQZ131084 FAV130518:FAV131084 FKR130518:FKR131084 FUN130518:FUN131084 GEJ130518:GEJ131084 GOF130518:GOF131084 GYB130518:GYB131084 HHX130518:HHX131084 HRT130518:HRT131084 IBP130518:IBP131084 ILL130518:ILL131084 IVH130518:IVH131084 JFD130518:JFD131084 JOZ130518:JOZ131084 JYV130518:JYV131084 KIR130518:KIR131084 KSN130518:KSN131084 LCJ130518:LCJ131084 LMF130518:LMF131084 LWB130518:LWB131084 MFX130518:MFX131084 MPT130518:MPT131084 MZP130518:MZP131084 NJL130518:NJL131084 NTH130518:NTH131084 ODD130518:ODD131084 OMZ130518:OMZ131084 OWV130518:OWV131084 PGR130518:PGR131084 PQN130518:PQN131084 QAJ130518:QAJ131084 QKF130518:QKF131084 QUB130518:QUB131084 RDX130518:RDX131084 RNT130518:RNT131084 RXP130518:RXP131084 SHL130518:SHL131084 SRH130518:SRH131084 TBD130518:TBD131084 TKZ130518:TKZ131084 TUV130518:TUV131084 UER130518:UER131084 UON130518:UON131084 UYJ130518:UYJ131084 VIF130518:VIF131084 VSB130518:VSB131084 WBX130518:WBX131084 WLT130518:WLT131084 WVP130518:WVP131084 F196055:F196621 JD196054:JD196620 SZ196054:SZ196620 ACV196054:ACV196620 AMR196054:AMR196620 AWN196054:AWN196620 BGJ196054:BGJ196620 BQF196054:BQF196620 CAB196054:CAB196620 CJX196054:CJX196620 CTT196054:CTT196620 DDP196054:DDP196620 DNL196054:DNL196620 DXH196054:DXH196620 EHD196054:EHD196620 EQZ196054:EQZ196620 FAV196054:FAV196620 FKR196054:FKR196620 FUN196054:FUN196620 GEJ196054:GEJ196620 GOF196054:GOF196620 GYB196054:GYB196620 HHX196054:HHX196620 HRT196054:HRT196620 IBP196054:IBP196620 ILL196054:ILL196620 IVH196054:IVH196620 JFD196054:JFD196620 JOZ196054:JOZ196620 JYV196054:JYV196620 KIR196054:KIR196620 KSN196054:KSN196620 LCJ196054:LCJ196620 LMF196054:LMF196620 LWB196054:LWB196620 MFX196054:MFX196620 MPT196054:MPT196620 MZP196054:MZP196620 NJL196054:NJL196620 NTH196054:NTH196620 ODD196054:ODD196620 OMZ196054:OMZ196620 OWV196054:OWV196620 PGR196054:PGR196620 PQN196054:PQN196620 QAJ196054:QAJ196620 QKF196054:QKF196620 QUB196054:QUB196620 RDX196054:RDX196620 RNT196054:RNT196620 RXP196054:RXP196620 SHL196054:SHL196620 SRH196054:SRH196620 TBD196054:TBD196620 TKZ196054:TKZ196620 TUV196054:TUV196620 UER196054:UER196620 UON196054:UON196620 UYJ196054:UYJ196620 VIF196054:VIF196620 VSB196054:VSB196620 WBX196054:WBX196620 WLT196054:WLT196620 WVP196054:WVP196620 F261591:F262157 JD261590:JD262156 SZ261590:SZ262156 ACV261590:ACV262156 AMR261590:AMR262156 AWN261590:AWN262156 BGJ261590:BGJ262156 BQF261590:BQF262156 CAB261590:CAB262156 CJX261590:CJX262156 CTT261590:CTT262156 DDP261590:DDP262156 DNL261590:DNL262156 DXH261590:DXH262156 EHD261590:EHD262156 EQZ261590:EQZ262156 FAV261590:FAV262156 FKR261590:FKR262156 FUN261590:FUN262156 GEJ261590:GEJ262156 GOF261590:GOF262156 GYB261590:GYB262156 HHX261590:HHX262156 HRT261590:HRT262156 IBP261590:IBP262156 ILL261590:ILL262156 IVH261590:IVH262156 JFD261590:JFD262156 JOZ261590:JOZ262156 JYV261590:JYV262156 KIR261590:KIR262156 KSN261590:KSN262156 LCJ261590:LCJ262156 LMF261590:LMF262156 LWB261590:LWB262156 MFX261590:MFX262156 MPT261590:MPT262156 MZP261590:MZP262156 NJL261590:NJL262156 NTH261590:NTH262156 ODD261590:ODD262156 OMZ261590:OMZ262156 OWV261590:OWV262156 PGR261590:PGR262156 PQN261590:PQN262156 QAJ261590:QAJ262156 QKF261590:QKF262156 QUB261590:QUB262156 RDX261590:RDX262156 RNT261590:RNT262156 RXP261590:RXP262156 SHL261590:SHL262156 SRH261590:SRH262156 TBD261590:TBD262156 TKZ261590:TKZ262156 TUV261590:TUV262156 UER261590:UER262156 UON261590:UON262156 UYJ261590:UYJ262156 VIF261590:VIF262156 VSB261590:VSB262156 WBX261590:WBX262156 WLT261590:WLT262156 WVP261590:WVP262156 F327127:F327693 JD327126:JD327692 SZ327126:SZ327692 ACV327126:ACV327692 AMR327126:AMR327692 AWN327126:AWN327692 BGJ327126:BGJ327692 BQF327126:BQF327692 CAB327126:CAB327692 CJX327126:CJX327692 CTT327126:CTT327692 DDP327126:DDP327692 DNL327126:DNL327692 DXH327126:DXH327692 EHD327126:EHD327692 EQZ327126:EQZ327692 FAV327126:FAV327692 FKR327126:FKR327692 FUN327126:FUN327692 GEJ327126:GEJ327692 GOF327126:GOF327692 GYB327126:GYB327692 HHX327126:HHX327692 HRT327126:HRT327692 IBP327126:IBP327692 ILL327126:ILL327692 IVH327126:IVH327692 JFD327126:JFD327692 JOZ327126:JOZ327692 JYV327126:JYV327692 KIR327126:KIR327692 KSN327126:KSN327692 LCJ327126:LCJ327692 LMF327126:LMF327692 LWB327126:LWB327692 MFX327126:MFX327692 MPT327126:MPT327692 MZP327126:MZP327692 NJL327126:NJL327692 NTH327126:NTH327692 ODD327126:ODD327692 OMZ327126:OMZ327692 OWV327126:OWV327692 PGR327126:PGR327692 PQN327126:PQN327692 QAJ327126:QAJ327692 QKF327126:QKF327692 QUB327126:QUB327692 RDX327126:RDX327692 RNT327126:RNT327692 RXP327126:RXP327692 SHL327126:SHL327692 SRH327126:SRH327692 TBD327126:TBD327692 TKZ327126:TKZ327692 TUV327126:TUV327692 UER327126:UER327692 UON327126:UON327692 UYJ327126:UYJ327692 VIF327126:VIF327692 VSB327126:VSB327692 WBX327126:WBX327692 WLT327126:WLT327692 WVP327126:WVP327692 F392663:F393229 JD392662:JD393228 SZ392662:SZ393228 ACV392662:ACV393228 AMR392662:AMR393228 AWN392662:AWN393228 BGJ392662:BGJ393228 BQF392662:BQF393228 CAB392662:CAB393228 CJX392662:CJX393228 CTT392662:CTT393228 DDP392662:DDP393228 DNL392662:DNL393228 DXH392662:DXH393228 EHD392662:EHD393228 EQZ392662:EQZ393228 FAV392662:FAV393228 FKR392662:FKR393228 FUN392662:FUN393228 GEJ392662:GEJ393228 GOF392662:GOF393228 GYB392662:GYB393228 HHX392662:HHX393228 HRT392662:HRT393228 IBP392662:IBP393228 ILL392662:ILL393228 IVH392662:IVH393228 JFD392662:JFD393228 JOZ392662:JOZ393228 JYV392662:JYV393228 KIR392662:KIR393228 KSN392662:KSN393228 LCJ392662:LCJ393228 LMF392662:LMF393228 LWB392662:LWB393228 MFX392662:MFX393228 MPT392662:MPT393228 MZP392662:MZP393228 NJL392662:NJL393228 NTH392662:NTH393228 ODD392662:ODD393228 OMZ392662:OMZ393228 OWV392662:OWV393228 PGR392662:PGR393228 PQN392662:PQN393228 QAJ392662:QAJ393228 QKF392662:QKF393228 QUB392662:QUB393228 RDX392662:RDX393228 RNT392662:RNT393228 RXP392662:RXP393228 SHL392662:SHL393228 SRH392662:SRH393228 TBD392662:TBD393228 TKZ392662:TKZ393228 TUV392662:TUV393228 UER392662:UER393228 UON392662:UON393228 UYJ392662:UYJ393228 VIF392662:VIF393228 VSB392662:VSB393228 WBX392662:WBX393228 WLT392662:WLT393228 WVP392662:WVP393228 F458199:F458765 JD458198:JD458764 SZ458198:SZ458764 ACV458198:ACV458764 AMR458198:AMR458764 AWN458198:AWN458764 BGJ458198:BGJ458764 BQF458198:BQF458764 CAB458198:CAB458764 CJX458198:CJX458764 CTT458198:CTT458764 DDP458198:DDP458764 DNL458198:DNL458764 DXH458198:DXH458764 EHD458198:EHD458764 EQZ458198:EQZ458764 FAV458198:FAV458764 FKR458198:FKR458764 FUN458198:FUN458764 GEJ458198:GEJ458764 GOF458198:GOF458764 GYB458198:GYB458764 HHX458198:HHX458764 HRT458198:HRT458764 IBP458198:IBP458764 ILL458198:ILL458764 IVH458198:IVH458764 JFD458198:JFD458764 JOZ458198:JOZ458764 JYV458198:JYV458764 KIR458198:KIR458764 KSN458198:KSN458764 LCJ458198:LCJ458764 LMF458198:LMF458764 LWB458198:LWB458764 MFX458198:MFX458764 MPT458198:MPT458764 MZP458198:MZP458764 NJL458198:NJL458764 NTH458198:NTH458764 ODD458198:ODD458764 OMZ458198:OMZ458764 OWV458198:OWV458764 PGR458198:PGR458764 PQN458198:PQN458764 QAJ458198:QAJ458764 QKF458198:QKF458764 QUB458198:QUB458764 RDX458198:RDX458764 RNT458198:RNT458764 RXP458198:RXP458764 SHL458198:SHL458764 SRH458198:SRH458764 TBD458198:TBD458764 TKZ458198:TKZ458764 TUV458198:TUV458764 UER458198:UER458764 UON458198:UON458764 UYJ458198:UYJ458764 VIF458198:VIF458764 VSB458198:VSB458764 WBX458198:WBX458764 WLT458198:WLT458764 WVP458198:WVP458764 F523735:F524301 JD523734:JD524300 SZ523734:SZ524300 ACV523734:ACV524300 AMR523734:AMR524300 AWN523734:AWN524300 BGJ523734:BGJ524300 BQF523734:BQF524300 CAB523734:CAB524300 CJX523734:CJX524300 CTT523734:CTT524300 DDP523734:DDP524300 DNL523734:DNL524300 DXH523734:DXH524300 EHD523734:EHD524300 EQZ523734:EQZ524300 FAV523734:FAV524300 FKR523734:FKR524300 FUN523734:FUN524300 GEJ523734:GEJ524300 GOF523734:GOF524300 GYB523734:GYB524300 HHX523734:HHX524300 HRT523734:HRT524300 IBP523734:IBP524300 ILL523734:ILL524300 IVH523734:IVH524300 JFD523734:JFD524300 JOZ523734:JOZ524300 JYV523734:JYV524300 KIR523734:KIR524300 KSN523734:KSN524300 LCJ523734:LCJ524300 LMF523734:LMF524300 LWB523734:LWB524300 MFX523734:MFX524300 MPT523734:MPT524300 MZP523734:MZP524300 NJL523734:NJL524300 NTH523734:NTH524300 ODD523734:ODD524300 OMZ523734:OMZ524300 OWV523734:OWV524300 PGR523734:PGR524300 PQN523734:PQN524300 QAJ523734:QAJ524300 QKF523734:QKF524300 QUB523734:QUB524300 RDX523734:RDX524300 RNT523734:RNT524300 RXP523734:RXP524300 SHL523734:SHL524300 SRH523734:SRH524300 TBD523734:TBD524300 TKZ523734:TKZ524300 TUV523734:TUV524300 UER523734:UER524300 UON523734:UON524300 UYJ523734:UYJ524300 VIF523734:VIF524300 VSB523734:VSB524300 WBX523734:WBX524300 WLT523734:WLT524300 WVP523734:WVP524300 F589271:F589837 JD589270:JD589836 SZ589270:SZ589836 ACV589270:ACV589836 AMR589270:AMR589836 AWN589270:AWN589836 BGJ589270:BGJ589836 BQF589270:BQF589836 CAB589270:CAB589836 CJX589270:CJX589836 CTT589270:CTT589836 DDP589270:DDP589836 DNL589270:DNL589836 DXH589270:DXH589836 EHD589270:EHD589836 EQZ589270:EQZ589836 FAV589270:FAV589836 FKR589270:FKR589836 FUN589270:FUN589836 GEJ589270:GEJ589836 GOF589270:GOF589836 GYB589270:GYB589836 HHX589270:HHX589836 HRT589270:HRT589836 IBP589270:IBP589836 ILL589270:ILL589836 IVH589270:IVH589836 JFD589270:JFD589836 JOZ589270:JOZ589836 JYV589270:JYV589836 KIR589270:KIR589836 KSN589270:KSN589836 LCJ589270:LCJ589836 LMF589270:LMF589836 LWB589270:LWB589836 MFX589270:MFX589836 MPT589270:MPT589836 MZP589270:MZP589836 NJL589270:NJL589836 NTH589270:NTH589836 ODD589270:ODD589836 OMZ589270:OMZ589836 OWV589270:OWV589836 PGR589270:PGR589836 PQN589270:PQN589836 QAJ589270:QAJ589836 QKF589270:QKF589836 QUB589270:QUB589836 RDX589270:RDX589836 RNT589270:RNT589836 RXP589270:RXP589836 SHL589270:SHL589836 SRH589270:SRH589836 TBD589270:TBD589836 TKZ589270:TKZ589836 TUV589270:TUV589836 UER589270:UER589836 UON589270:UON589836 UYJ589270:UYJ589836 VIF589270:VIF589836 VSB589270:VSB589836 WBX589270:WBX589836 WLT589270:WLT589836 WVP589270:WVP589836 F654807:F655373 JD654806:JD655372 SZ654806:SZ655372 ACV654806:ACV655372 AMR654806:AMR655372 AWN654806:AWN655372 BGJ654806:BGJ655372 BQF654806:BQF655372 CAB654806:CAB655372 CJX654806:CJX655372 CTT654806:CTT655372 DDP654806:DDP655372 DNL654806:DNL655372 DXH654806:DXH655372 EHD654806:EHD655372 EQZ654806:EQZ655372 FAV654806:FAV655372 FKR654806:FKR655372 FUN654806:FUN655372 GEJ654806:GEJ655372 GOF654806:GOF655372 GYB654806:GYB655372 HHX654806:HHX655372 HRT654806:HRT655372 IBP654806:IBP655372 ILL654806:ILL655372 IVH654806:IVH655372 JFD654806:JFD655372 JOZ654806:JOZ655372 JYV654806:JYV655372 KIR654806:KIR655372 KSN654806:KSN655372 LCJ654806:LCJ655372 LMF654806:LMF655372 LWB654806:LWB655372 MFX654806:MFX655372 MPT654806:MPT655372 MZP654806:MZP655372 NJL654806:NJL655372 NTH654806:NTH655372 ODD654806:ODD655372 OMZ654806:OMZ655372 OWV654806:OWV655372 PGR654806:PGR655372 PQN654806:PQN655372 QAJ654806:QAJ655372 QKF654806:QKF655372 QUB654806:QUB655372 RDX654806:RDX655372 RNT654806:RNT655372 RXP654806:RXP655372 SHL654806:SHL655372 SRH654806:SRH655372 TBD654806:TBD655372 TKZ654806:TKZ655372 TUV654806:TUV655372 UER654806:UER655372 UON654806:UON655372 UYJ654806:UYJ655372 VIF654806:VIF655372 VSB654806:VSB655372 WBX654806:WBX655372 WLT654806:WLT655372 WVP654806:WVP655372 F720343:F720909 JD720342:JD720908 SZ720342:SZ720908 ACV720342:ACV720908 AMR720342:AMR720908 AWN720342:AWN720908 BGJ720342:BGJ720908 BQF720342:BQF720908 CAB720342:CAB720908 CJX720342:CJX720908 CTT720342:CTT720908 DDP720342:DDP720908 DNL720342:DNL720908 DXH720342:DXH720908 EHD720342:EHD720908 EQZ720342:EQZ720908 FAV720342:FAV720908 FKR720342:FKR720908 FUN720342:FUN720908 GEJ720342:GEJ720908 GOF720342:GOF720908 GYB720342:GYB720908 HHX720342:HHX720908 HRT720342:HRT720908 IBP720342:IBP720908 ILL720342:ILL720908 IVH720342:IVH720908 JFD720342:JFD720908 JOZ720342:JOZ720908 JYV720342:JYV720908 KIR720342:KIR720908 KSN720342:KSN720908 LCJ720342:LCJ720908 LMF720342:LMF720908 LWB720342:LWB720908 MFX720342:MFX720908 MPT720342:MPT720908 MZP720342:MZP720908 NJL720342:NJL720908 NTH720342:NTH720908 ODD720342:ODD720908 OMZ720342:OMZ720908 OWV720342:OWV720908 PGR720342:PGR720908 PQN720342:PQN720908 QAJ720342:QAJ720908 QKF720342:QKF720908 QUB720342:QUB720908 RDX720342:RDX720908 RNT720342:RNT720908 RXP720342:RXP720908 SHL720342:SHL720908 SRH720342:SRH720908 TBD720342:TBD720908 TKZ720342:TKZ720908 TUV720342:TUV720908 UER720342:UER720908 UON720342:UON720908 UYJ720342:UYJ720908 VIF720342:VIF720908 VSB720342:VSB720908 WBX720342:WBX720908 WLT720342:WLT720908 WVP720342:WVP720908 F785879:F786445 JD785878:JD786444 SZ785878:SZ786444 ACV785878:ACV786444 AMR785878:AMR786444 AWN785878:AWN786444 BGJ785878:BGJ786444 BQF785878:BQF786444 CAB785878:CAB786444 CJX785878:CJX786444 CTT785878:CTT786444 DDP785878:DDP786444 DNL785878:DNL786444 DXH785878:DXH786444 EHD785878:EHD786444 EQZ785878:EQZ786444 FAV785878:FAV786444 FKR785878:FKR786444 FUN785878:FUN786444 GEJ785878:GEJ786444 GOF785878:GOF786444 GYB785878:GYB786444 HHX785878:HHX786444 HRT785878:HRT786444 IBP785878:IBP786444 ILL785878:ILL786444 IVH785878:IVH786444 JFD785878:JFD786444 JOZ785878:JOZ786444 JYV785878:JYV786444 KIR785878:KIR786444 KSN785878:KSN786444 LCJ785878:LCJ786444 LMF785878:LMF786444 LWB785878:LWB786444 MFX785878:MFX786444 MPT785878:MPT786444 MZP785878:MZP786444 NJL785878:NJL786444 NTH785878:NTH786444 ODD785878:ODD786444 OMZ785878:OMZ786444 OWV785878:OWV786444 PGR785878:PGR786444 PQN785878:PQN786444 QAJ785878:QAJ786444 QKF785878:QKF786444 QUB785878:QUB786444 RDX785878:RDX786444 RNT785878:RNT786444 RXP785878:RXP786444 SHL785878:SHL786444 SRH785878:SRH786444 TBD785878:TBD786444 TKZ785878:TKZ786444 TUV785878:TUV786444 UER785878:UER786444 UON785878:UON786444 UYJ785878:UYJ786444 VIF785878:VIF786444 VSB785878:VSB786444 WBX785878:WBX786444 WLT785878:WLT786444 WVP785878:WVP786444 F851415:F851981 JD851414:JD851980 SZ851414:SZ851980 ACV851414:ACV851980 AMR851414:AMR851980 AWN851414:AWN851980 BGJ851414:BGJ851980 BQF851414:BQF851980 CAB851414:CAB851980 CJX851414:CJX851980 CTT851414:CTT851980 DDP851414:DDP851980 DNL851414:DNL851980 DXH851414:DXH851980 EHD851414:EHD851980 EQZ851414:EQZ851980 FAV851414:FAV851980 FKR851414:FKR851980 FUN851414:FUN851980 GEJ851414:GEJ851980 GOF851414:GOF851980 GYB851414:GYB851980 HHX851414:HHX851980 HRT851414:HRT851980 IBP851414:IBP851980 ILL851414:ILL851980 IVH851414:IVH851980 JFD851414:JFD851980 JOZ851414:JOZ851980 JYV851414:JYV851980 KIR851414:KIR851980 KSN851414:KSN851980 LCJ851414:LCJ851980 LMF851414:LMF851980 LWB851414:LWB851980 MFX851414:MFX851980 MPT851414:MPT851980 MZP851414:MZP851980 NJL851414:NJL851980 NTH851414:NTH851980 ODD851414:ODD851980 OMZ851414:OMZ851980 OWV851414:OWV851980 PGR851414:PGR851980 PQN851414:PQN851980 QAJ851414:QAJ851980 QKF851414:QKF851980 QUB851414:QUB851980 RDX851414:RDX851980 RNT851414:RNT851980 RXP851414:RXP851980 SHL851414:SHL851980 SRH851414:SRH851980 TBD851414:TBD851980 TKZ851414:TKZ851980 TUV851414:TUV851980 UER851414:UER851980 UON851414:UON851980 UYJ851414:UYJ851980 VIF851414:VIF851980 VSB851414:VSB851980 WBX851414:WBX851980 WLT851414:WLT851980 WVP851414:WVP851980 F916951:F917517 JD916950:JD917516 SZ916950:SZ917516 ACV916950:ACV917516 AMR916950:AMR917516 AWN916950:AWN917516 BGJ916950:BGJ917516 BQF916950:BQF917516 CAB916950:CAB917516 CJX916950:CJX917516 CTT916950:CTT917516 DDP916950:DDP917516 DNL916950:DNL917516 DXH916950:DXH917516 EHD916950:EHD917516 EQZ916950:EQZ917516 FAV916950:FAV917516 FKR916950:FKR917516 FUN916950:FUN917516 GEJ916950:GEJ917516 GOF916950:GOF917516 GYB916950:GYB917516 HHX916950:HHX917516 HRT916950:HRT917516 IBP916950:IBP917516 ILL916950:ILL917516 IVH916950:IVH917516 JFD916950:JFD917516 JOZ916950:JOZ917516 JYV916950:JYV917516 KIR916950:KIR917516 KSN916950:KSN917516 LCJ916950:LCJ917516 LMF916950:LMF917516 LWB916950:LWB917516 MFX916950:MFX917516 MPT916950:MPT917516 MZP916950:MZP917516 NJL916950:NJL917516 NTH916950:NTH917516 ODD916950:ODD917516 OMZ916950:OMZ917516 OWV916950:OWV917516 PGR916950:PGR917516 PQN916950:PQN917516 QAJ916950:QAJ917516 QKF916950:QKF917516 QUB916950:QUB917516 RDX916950:RDX917516 RNT916950:RNT917516 RXP916950:RXP917516 SHL916950:SHL917516 SRH916950:SRH917516 TBD916950:TBD917516 TKZ916950:TKZ917516 TUV916950:TUV917516 UER916950:UER917516 UON916950:UON917516 UYJ916950:UYJ917516 VIF916950:VIF917516 VSB916950:VSB917516 WBX916950:WBX917516 WLT916950:WLT917516 WVP916950:WVP917516 F982487:F983053 JD982486:JD983052 SZ982486:SZ983052 ACV982486:ACV983052 AMR982486:AMR983052 AWN982486:AWN983052 BGJ982486:BGJ983052 BQF982486:BQF983052 CAB982486:CAB983052 CJX982486:CJX983052 CTT982486:CTT983052 DDP982486:DDP983052 DNL982486:DNL983052 DXH982486:DXH983052 EHD982486:EHD983052 EQZ982486:EQZ983052 FAV982486:FAV983052 FKR982486:FKR983052 FUN982486:FUN983052 GEJ982486:GEJ983052 GOF982486:GOF983052 GYB982486:GYB983052 HHX982486:HHX983052 HRT982486:HRT983052 IBP982486:IBP983052 ILL982486:ILL983052 IVH982486:IVH983052 JFD982486:JFD983052 JOZ982486:JOZ983052 JYV982486:JYV983052 KIR982486:KIR983052 KSN982486:KSN983052 LCJ982486:LCJ983052 LMF982486:LMF983052 LWB982486:LWB983052 MFX982486:MFX983052 MPT982486:MPT983052 MZP982486:MZP983052 NJL982486:NJL983052 NTH982486:NTH983052 ODD982486:ODD983052 OMZ982486:OMZ983052 OWV982486:OWV983052 PGR982486:PGR983052 PQN982486:PQN983052 QAJ982486:QAJ983052 QKF982486:QKF983052 QUB982486:QUB983052 RDX982486:RDX983052 RNT982486:RNT983052 RXP982486:RXP983052 SHL982486:SHL983052 SRH982486:SRH983052 TBD982486:TBD983052 TKZ982486:TKZ983052 TUV982486:TUV983052 UER982486:UER983052 UON982486:UON983052 UYJ982486:UYJ983052 VIF982486:VIF983052 VSB982486:VSB983052 WBX982486:WBX983052 WLT982486:WLT983052 WVP982486:WVP983052 F12:F111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D64983:D65549 JB64982:JB65548 SX64982:SX65548 ACT64982:ACT65548 AMP64982:AMP65548 AWL64982:AWL65548 BGH64982:BGH65548 BQD64982:BQD65548 BZZ64982:BZZ65548 CJV64982:CJV65548 CTR64982:CTR65548 DDN64982:DDN65548 DNJ64982:DNJ65548 DXF64982:DXF65548 EHB64982:EHB65548 EQX64982:EQX65548 FAT64982:FAT65548 FKP64982:FKP65548 FUL64982:FUL65548 GEH64982:GEH65548 GOD64982:GOD65548 GXZ64982:GXZ65548 HHV64982:HHV65548 HRR64982:HRR65548 IBN64982:IBN65548 ILJ64982:ILJ65548 IVF64982:IVF65548 JFB64982:JFB65548 JOX64982:JOX65548 JYT64982:JYT65548 KIP64982:KIP65548 KSL64982:KSL65548 LCH64982:LCH65548 LMD64982:LMD65548 LVZ64982:LVZ65548 MFV64982:MFV65548 MPR64982:MPR65548 MZN64982:MZN65548 NJJ64982:NJJ65548 NTF64982:NTF65548 ODB64982:ODB65548 OMX64982:OMX65548 OWT64982:OWT65548 PGP64982:PGP65548 PQL64982:PQL65548 QAH64982:QAH65548 QKD64982:QKD65548 QTZ64982:QTZ65548 RDV64982:RDV65548 RNR64982:RNR65548 RXN64982:RXN65548 SHJ64982:SHJ65548 SRF64982:SRF65548 TBB64982:TBB65548 TKX64982:TKX65548 TUT64982:TUT65548 UEP64982:UEP65548 UOL64982:UOL65548 UYH64982:UYH65548 VID64982:VID65548 VRZ64982:VRZ65548 WBV64982:WBV65548 WLR64982:WLR65548 WVN64982:WVN65548 D130519:D131085 JB130518:JB131084 SX130518:SX131084 ACT130518:ACT131084 AMP130518:AMP131084 AWL130518:AWL131084 BGH130518:BGH131084 BQD130518:BQD131084 BZZ130518:BZZ131084 CJV130518:CJV131084 CTR130518:CTR131084 DDN130518:DDN131084 DNJ130518:DNJ131084 DXF130518:DXF131084 EHB130518:EHB131084 EQX130518:EQX131084 FAT130518:FAT131084 FKP130518:FKP131084 FUL130518:FUL131084 GEH130518:GEH131084 GOD130518:GOD131084 GXZ130518:GXZ131084 HHV130518:HHV131084 HRR130518:HRR131084 IBN130518:IBN131084 ILJ130518:ILJ131084 IVF130518:IVF131084 JFB130518:JFB131084 JOX130518:JOX131084 JYT130518:JYT131084 KIP130518:KIP131084 KSL130518:KSL131084 LCH130518:LCH131084 LMD130518:LMD131084 LVZ130518:LVZ131084 MFV130518:MFV131084 MPR130518:MPR131084 MZN130518:MZN131084 NJJ130518:NJJ131084 NTF130518:NTF131084 ODB130518:ODB131084 OMX130518:OMX131084 OWT130518:OWT131084 PGP130518:PGP131084 PQL130518:PQL131084 QAH130518:QAH131084 QKD130518:QKD131084 QTZ130518:QTZ131084 RDV130518:RDV131084 RNR130518:RNR131084 RXN130518:RXN131084 SHJ130518:SHJ131084 SRF130518:SRF131084 TBB130518:TBB131084 TKX130518:TKX131084 TUT130518:TUT131084 UEP130518:UEP131084 UOL130518:UOL131084 UYH130518:UYH131084 VID130518:VID131084 VRZ130518:VRZ131084 WBV130518:WBV131084 WLR130518:WLR131084 WVN130518:WVN131084 D196055:D196621 JB196054:JB196620 SX196054:SX196620 ACT196054:ACT196620 AMP196054:AMP196620 AWL196054:AWL196620 BGH196054:BGH196620 BQD196054:BQD196620 BZZ196054:BZZ196620 CJV196054:CJV196620 CTR196054:CTR196620 DDN196054:DDN196620 DNJ196054:DNJ196620 DXF196054:DXF196620 EHB196054:EHB196620 EQX196054:EQX196620 FAT196054:FAT196620 FKP196054:FKP196620 FUL196054:FUL196620 GEH196054:GEH196620 GOD196054:GOD196620 GXZ196054:GXZ196620 HHV196054:HHV196620 HRR196054:HRR196620 IBN196054:IBN196620 ILJ196054:ILJ196620 IVF196054:IVF196620 JFB196054:JFB196620 JOX196054:JOX196620 JYT196054:JYT196620 KIP196054:KIP196620 KSL196054:KSL196620 LCH196054:LCH196620 LMD196054:LMD196620 LVZ196054:LVZ196620 MFV196054:MFV196620 MPR196054:MPR196620 MZN196054:MZN196620 NJJ196054:NJJ196620 NTF196054:NTF196620 ODB196054:ODB196620 OMX196054:OMX196620 OWT196054:OWT196620 PGP196054:PGP196620 PQL196054:PQL196620 QAH196054:QAH196620 QKD196054:QKD196620 QTZ196054:QTZ196620 RDV196054:RDV196620 RNR196054:RNR196620 RXN196054:RXN196620 SHJ196054:SHJ196620 SRF196054:SRF196620 TBB196054:TBB196620 TKX196054:TKX196620 TUT196054:TUT196620 UEP196054:UEP196620 UOL196054:UOL196620 UYH196054:UYH196620 VID196054:VID196620 VRZ196054:VRZ196620 WBV196054:WBV196620 WLR196054:WLR196620 WVN196054:WVN196620 D261591:D262157 JB261590:JB262156 SX261590:SX262156 ACT261590:ACT262156 AMP261590:AMP262156 AWL261590:AWL262156 BGH261590:BGH262156 BQD261590:BQD262156 BZZ261590:BZZ262156 CJV261590:CJV262156 CTR261590:CTR262156 DDN261590:DDN262156 DNJ261590:DNJ262156 DXF261590:DXF262156 EHB261590:EHB262156 EQX261590:EQX262156 FAT261590:FAT262156 FKP261590:FKP262156 FUL261590:FUL262156 GEH261590:GEH262156 GOD261590:GOD262156 GXZ261590:GXZ262156 HHV261590:HHV262156 HRR261590:HRR262156 IBN261590:IBN262156 ILJ261590:ILJ262156 IVF261590:IVF262156 JFB261590:JFB262156 JOX261590:JOX262156 JYT261590:JYT262156 KIP261590:KIP262156 KSL261590:KSL262156 LCH261590:LCH262156 LMD261590:LMD262156 LVZ261590:LVZ262156 MFV261590:MFV262156 MPR261590:MPR262156 MZN261590:MZN262156 NJJ261590:NJJ262156 NTF261590:NTF262156 ODB261590:ODB262156 OMX261590:OMX262156 OWT261590:OWT262156 PGP261590:PGP262156 PQL261590:PQL262156 QAH261590:QAH262156 QKD261590:QKD262156 QTZ261590:QTZ262156 RDV261590:RDV262156 RNR261590:RNR262156 RXN261590:RXN262156 SHJ261590:SHJ262156 SRF261590:SRF262156 TBB261590:TBB262156 TKX261590:TKX262156 TUT261590:TUT262156 UEP261590:UEP262156 UOL261590:UOL262156 UYH261590:UYH262156 VID261590:VID262156 VRZ261590:VRZ262156 WBV261590:WBV262156 WLR261590:WLR262156 WVN261590:WVN262156 D327127:D327693 JB327126:JB327692 SX327126:SX327692 ACT327126:ACT327692 AMP327126:AMP327692 AWL327126:AWL327692 BGH327126:BGH327692 BQD327126:BQD327692 BZZ327126:BZZ327692 CJV327126:CJV327692 CTR327126:CTR327692 DDN327126:DDN327692 DNJ327126:DNJ327692 DXF327126:DXF327692 EHB327126:EHB327692 EQX327126:EQX327692 FAT327126:FAT327692 FKP327126:FKP327692 FUL327126:FUL327692 GEH327126:GEH327692 GOD327126:GOD327692 GXZ327126:GXZ327692 HHV327126:HHV327692 HRR327126:HRR327692 IBN327126:IBN327692 ILJ327126:ILJ327692 IVF327126:IVF327692 JFB327126:JFB327692 JOX327126:JOX327692 JYT327126:JYT327692 KIP327126:KIP327692 KSL327126:KSL327692 LCH327126:LCH327692 LMD327126:LMD327692 LVZ327126:LVZ327692 MFV327126:MFV327692 MPR327126:MPR327692 MZN327126:MZN327692 NJJ327126:NJJ327692 NTF327126:NTF327692 ODB327126:ODB327692 OMX327126:OMX327692 OWT327126:OWT327692 PGP327126:PGP327692 PQL327126:PQL327692 QAH327126:QAH327692 QKD327126:QKD327692 QTZ327126:QTZ327692 RDV327126:RDV327692 RNR327126:RNR327692 RXN327126:RXN327692 SHJ327126:SHJ327692 SRF327126:SRF327692 TBB327126:TBB327692 TKX327126:TKX327692 TUT327126:TUT327692 UEP327126:UEP327692 UOL327126:UOL327692 UYH327126:UYH327692 VID327126:VID327692 VRZ327126:VRZ327692 WBV327126:WBV327692 WLR327126:WLR327692 WVN327126:WVN327692 D392663:D393229 JB392662:JB393228 SX392662:SX393228 ACT392662:ACT393228 AMP392662:AMP393228 AWL392662:AWL393228 BGH392662:BGH393228 BQD392662:BQD393228 BZZ392662:BZZ393228 CJV392662:CJV393228 CTR392662:CTR393228 DDN392662:DDN393228 DNJ392662:DNJ393228 DXF392662:DXF393228 EHB392662:EHB393228 EQX392662:EQX393228 FAT392662:FAT393228 FKP392662:FKP393228 FUL392662:FUL393228 GEH392662:GEH393228 GOD392662:GOD393228 GXZ392662:GXZ393228 HHV392662:HHV393228 HRR392662:HRR393228 IBN392662:IBN393228 ILJ392662:ILJ393228 IVF392662:IVF393228 JFB392662:JFB393228 JOX392662:JOX393228 JYT392662:JYT393228 KIP392662:KIP393228 KSL392662:KSL393228 LCH392662:LCH393228 LMD392662:LMD393228 LVZ392662:LVZ393228 MFV392662:MFV393228 MPR392662:MPR393228 MZN392662:MZN393228 NJJ392662:NJJ393228 NTF392662:NTF393228 ODB392662:ODB393228 OMX392662:OMX393228 OWT392662:OWT393228 PGP392662:PGP393228 PQL392662:PQL393228 QAH392662:QAH393228 QKD392662:QKD393228 QTZ392662:QTZ393228 RDV392662:RDV393228 RNR392662:RNR393228 RXN392662:RXN393228 SHJ392662:SHJ393228 SRF392662:SRF393228 TBB392662:TBB393228 TKX392662:TKX393228 TUT392662:TUT393228 UEP392662:UEP393228 UOL392662:UOL393228 UYH392662:UYH393228 VID392662:VID393228 VRZ392662:VRZ393228 WBV392662:WBV393228 WLR392662:WLR393228 WVN392662:WVN393228 D458199:D458765 JB458198:JB458764 SX458198:SX458764 ACT458198:ACT458764 AMP458198:AMP458764 AWL458198:AWL458764 BGH458198:BGH458764 BQD458198:BQD458764 BZZ458198:BZZ458764 CJV458198:CJV458764 CTR458198:CTR458764 DDN458198:DDN458764 DNJ458198:DNJ458764 DXF458198:DXF458764 EHB458198:EHB458764 EQX458198:EQX458764 FAT458198:FAT458764 FKP458198:FKP458764 FUL458198:FUL458764 GEH458198:GEH458764 GOD458198:GOD458764 GXZ458198:GXZ458764 HHV458198:HHV458764 HRR458198:HRR458764 IBN458198:IBN458764 ILJ458198:ILJ458764 IVF458198:IVF458764 JFB458198:JFB458764 JOX458198:JOX458764 JYT458198:JYT458764 KIP458198:KIP458764 KSL458198:KSL458764 LCH458198:LCH458764 LMD458198:LMD458764 LVZ458198:LVZ458764 MFV458198:MFV458764 MPR458198:MPR458764 MZN458198:MZN458764 NJJ458198:NJJ458764 NTF458198:NTF458764 ODB458198:ODB458764 OMX458198:OMX458764 OWT458198:OWT458764 PGP458198:PGP458764 PQL458198:PQL458764 QAH458198:QAH458764 QKD458198:QKD458764 QTZ458198:QTZ458764 RDV458198:RDV458764 RNR458198:RNR458764 RXN458198:RXN458764 SHJ458198:SHJ458764 SRF458198:SRF458764 TBB458198:TBB458764 TKX458198:TKX458764 TUT458198:TUT458764 UEP458198:UEP458764 UOL458198:UOL458764 UYH458198:UYH458764 VID458198:VID458764 VRZ458198:VRZ458764 WBV458198:WBV458764 WLR458198:WLR458764 WVN458198:WVN458764 D523735:D524301 JB523734:JB524300 SX523734:SX524300 ACT523734:ACT524300 AMP523734:AMP524300 AWL523734:AWL524300 BGH523734:BGH524300 BQD523734:BQD524300 BZZ523734:BZZ524300 CJV523734:CJV524300 CTR523734:CTR524300 DDN523734:DDN524300 DNJ523734:DNJ524300 DXF523734:DXF524300 EHB523734:EHB524300 EQX523734:EQX524300 FAT523734:FAT524300 FKP523734:FKP524300 FUL523734:FUL524300 GEH523734:GEH524300 GOD523734:GOD524300 GXZ523734:GXZ524300 HHV523734:HHV524300 HRR523734:HRR524300 IBN523734:IBN524300 ILJ523734:ILJ524300 IVF523734:IVF524300 JFB523734:JFB524300 JOX523734:JOX524300 JYT523734:JYT524300 KIP523734:KIP524300 KSL523734:KSL524300 LCH523734:LCH524300 LMD523734:LMD524300 LVZ523734:LVZ524300 MFV523734:MFV524300 MPR523734:MPR524300 MZN523734:MZN524300 NJJ523734:NJJ524300 NTF523734:NTF524300 ODB523734:ODB524300 OMX523734:OMX524300 OWT523734:OWT524300 PGP523734:PGP524300 PQL523734:PQL524300 QAH523734:QAH524300 QKD523734:QKD524300 QTZ523734:QTZ524300 RDV523734:RDV524300 RNR523734:RNR524300 RXN523734:RXN524300 SHJ523734:SHJ524300 SRF523734:SRF524300 TBB523734:TBB524300 TKX523734:TKX524300 TUT523734:TUT524300 UEP523734:UEP524300 UOL523734:UOL524300 UYH523734:UYH524300 VID523734:VID524300 VRZ523734:VRZ524300 WBV523734:WBV524300 WLR523734:WLR524300 WVN523734:WVN524300 D589271:D589837 JB589270:JB589836 SX589270:SX589836 ACT589270:ACT589836 AMP589270:AMP589836 AWL589270:AWL589836 BGH589270:BGH589836 BQD589270:BQD589836 BZZ589270:BZZ589836 CJV589270:CJV589836 CTR589270:CTR589836 DDN589270:DDN589836 DNJ589270:DNJ589836 DXF589270:DXF589836 EHB589270:EHB589836 EQX589270:EQX589836 FAT589270:FAT589836 FKP589270:FKP589836 FUL589270:FUL589836 GEH589270:GEH589836 GOD589270:GOD589836 GXZ589270:GXZ589836 HHV589270:HHV589836 HRR589270:HRR589836 IBN589270:IBN589836 ILJ589270:ILJ589836 IVF589270:IVF589836 JFB589270:JFB589836 JOX589270:JOX589836 JYT589270:JYT589836 KIP589270:KIP589836 KSL589270:KSL589836 LCH589270:LCH589836 LMD589270:LMD589836 LVZ589270:LVZ589836 MFV589270:MFV589836 MPR589270:MPR589836 MZN589270:MZN589836 NJJ589270:NJJ589836 NTF589270:NTF589836 ODB589270:ODB589836 OMX589270:OMX589836 OWT589270:OWT589836 PGP589270:PGP589836 PQL589270:PQL589836 QAH589270:QAH589836 QKD589270:QKD589836 QTZ589270:QTZ589836 RDV589270:RDV589836 RNR589270:RNR589836 RXN589270:RXN589836 SHJ589270:SHJ589836 SRF589270:SRF589836 TBB589270:TBB589836 TKX589270:TKX589836 TUT589270:TUT589836 UEP589270:UEP589836 UOL589270:UOL589836 UYH589270:UYH589836 VID589270:VID589836 VRZ589270:VRZ589836 WBV589270:WBV589836 WLR589270:WLR589836 WVN589270:WVN589836 D654807:D655373 JB654806:JB655372 SX654806:SX655372 ACT654806:ACT655372 AMP654806:AMP655372 AWL654806:AWL655372 BGH654806:BGH655372 BQD654806:BQD655372 BZZ654806:BZZ655372 CJV654806:CJV655372 CTR654806:CTR655372 DDN654806:DDN655372 DNJ654806:DNJ655372 DXF654806:DXF655372 EHB654806:EHB655372 EQX654806:EQX655372 FAT654806:FAT655372 FKP654806:FKP655372 FUL654806:FUL655372 GEH654806:GEH655372 GOD654806:GOD655372 GXZ654806:GXZ655372 HHV654806:HHV655372 HRR654806:HRR655372 IBN654806:IBN655372 ILJ654806:ILJ655372 IVF654806:IVF655372 JFB654806:JFB655372 JOX654806:JOX655372 JYT654806:JYT655372 KIP654806:KIP655372 KSL654806:KSL655372 LCH654806:LCH655372 LMD654806:LMD655372 LVZ654806:LVZ655372 MFV654806:MFV655372 MPR654806:MPR655372 MZN654806:MZN655372 NJJ654806:NJJ655372 NTF654806:NTF655372 ODB654806:ODB655372 OMX654806:OMX655372 OWT654806:OWT655372 PGP654806:PGP655372 PQL654806:PQL655372 QAH654806:QAH655372 QKD654806:QKD655372 QTZ654806:QTZ655372 RDV654806:RDV655372 RNR654806:RNR655372 RXN654806:RXN655372 SHJ654806:SHJ655372 SRF654806:SRF655372 TBB654806:TBB655372 TKX654806:TKX655372 TUT654806:TUT655372 UEP654806:UEP655372 UOL654806:UOL655372 UYH654806:UYH655372 VID654806:VID655372 VRZ654806:VRZ655372 WBV654806:WBV655372 WLR654806:WLR655372 WVN654806:WVN655372 D720343:D720909 JB720342:JB720908 SX720342:SX720908 ACT720342:ACT720908 AMP720342:AMP720908 AWL720342:AWL720908 BGH720342:BGH720908 BQD720342:BQD720908 BZZ720342:BZZ720908 CJV720342:CJV720908 CTR720342:CTR720908 DDN720342:DDN720908 DNJ720342:DNJ720908 DXF720342:DXF720908 EHB720342:EHB720908 EQX720342:EQX720908 FAT720342:FAT720908 FKP720342:FKP720908 FUL720342:FUL720908 GEH720342:GEH720908 GOD720342:GOD720908 GXZ720342:GXZ720908 HHV720342:HHV720908 HRR720342:HRR720908 IBN720342:IBN720908 ILJ720342:ILJ720908 IVF720342:IVF720908 JFB720342:JFB720908 JOX720342:JOX720908 JYT720342:JYT720908 KIP720342:KIP720908 KSL720342:KSL720908 LCH720342:LCH720908 LMD720342:LMD720908 LVZ720342:LVZ720908 MFV720342:MFV720908 MPR720342:MPR720908 MZN720342:MZN720908 NJJ720342:NJJ720908 NTF720342:NTF720908 ODB720342:ODB720908 OMX720342:OMX720908 OWT720342:OWT720908 PGP720342:PGP720908 PQL720342:PQL720908 QAH720342:QAH720908 QKD720342:QKD720908 QTZ720342:QTZ720908 RDV720342:RDV720908 RNR720342:RNR720908 RXN720342:RXN720908 SHJ720342:SHJ720908 SRF720342:SRF720908 TBB720342:TBB720908 TKX720342:TKX720908 TUT720342:TUT720908 UEP720342:UEP720908 UOL720342:UOL720908 UYH720342:UYH720908 VID720342:VID720908 VRZ720342:VRZ720908 WBV720342:WBV720908 WLR720342:WLR720908 WVN720342:WVN720908 D785879:D786445 JB785878:JB786444 SX785878:SX786444 ACT785878:ACT786444 AMP785878:AMP786444 AWL785878:AWL786444 BGH785878:BGH786444 BQD785878:BQD786444 BZZ785878:BZZ786444 CJV785878:CJV786444 CTR785878:CTR786444 DDN785878:DDN786444 DNJ785878:DNJ786444 DXF785878:DXF786444 EHB785878:EHB786444 EQX785878:EQX786444 FAT785878:FAT786444 FKP785878:FKP786444 FUL785878:FUL786444 GEH785878:GEH786444 GOD785878:GOD786444 GXZ785878:GXZ786444 HHV785878:HHV786444 HRR785878:HRR786444 IBN785878:IBN786444 ILJ785878:ILJ786444 IVF785878:IVF786444 JFB785878:JFB786444 JOX785878:JOX786444 JYT785878:JYT786444 KIP785878:KIP786444 KSL785878:KSL786444 LCH785878:LCH786444 LMD785878:LMD786444 LVZ785878:LVZ786444 MFV785878:MFV786444 MPR785878:MPR786444 MZN785878:MZN786444 NJJ785878:NJJ786444 NTF785878:NTF786444 ODB785878:ODB786444 OMX785878:OMX786444 OWT785878:OWT786444 PGP785878:PGP786444 PQL785878:PQL786444 QAH785878:QAH786444 QKD785878:QKD786444 QTZ785878:QTZ786444 RDV785878:RDV786444 RNR785878:RNR786444 RXN785878:RXN786444 SHJ785878:SHJ786444 SRF785878:SRF786444 TBB785878:TBB786444 TKX785878:TKX786444 TUT785878:TUT786444 UEP785878:UEP786444 UOL785878:UOL786444 UYH785878:UYH786444 VID785878:VID786444 VRZ785878:VRZ786444 WBV785878:WBV786444 WLR785878:WLR786444 WVN785878:WVN786444 D851415:D851981 JB851414:JB851980 SX851414:SX851980 ACT851414:ACT851980 AMP851414:AMP851980 AWL851414:AWL851980 BGH851414:BGH851980 BQD851414:BQD851980 BZZ851414:BZZ851980 CJV851414:CJV851980 CTR851414:CTR851980 DDN851414:DDN851980 DNJ851414:DNJ851980 DXF851414:DXF851980 EHB851414:EHB851980 EQX851414:EQX851980 FAT851414:FAT851980 FKP851414:FKP851980 FUL851414:FUL851980 GEH851414:GEH851980 GOD851414:GOD851980 GXZ851414:GXZ851980 HHV851414:HHV851980 HRR851414:HRR851980 IBN851414:IBN851980 ILJ851414:ILJ851980 IVF851414:IVF851980 JFB851414:JFB851980 JOX851414:JOX851980 JYT851414:JYT851980 KIP851414:KIP851980 KSL851414:KSL851980 LCH851414:LCH851980 LMD851414:LMD851980 LVZ851414:LVZ851980 MFV851414:MFV851980 MPR851414:MPR851980 MZN851414:MZN851980 NJJ851414:NJJ851980 NTF851414:NTF851980 ODB851414:ODB851980 OMX851414:OMX851980 OWT851414:OWT851980 PGP851414:PGP851980 PQL851414:PQL851980 QAH851414:QAH851980 QKD851414:QKD851980 QTZ851414:QTZ851980 RDV851414:RDV851980 RNR851414:RNR851980 RXN851414:RXN851980 SHJ851414:SHJ851980 SRF851414:SRF851980 TBB851414:TBB851980 TKX851414:TKX851980 TUT851414:TUT851980 UEP851414:UEP851980 UOL851414:UOL851980 UYH851414:UYH851980 VID851414:VID851980 VRZ851414:VRZ851980 WBV851414:WBV851980 WLR851414:WLR851980 WVN851414:WVN851980 D916951:D917517 JB916950:JB917516 SX916950:SX917516 ACT916950:ACT917516 AMP916950:AMP917516 AWL916950:AWL917516 BGH916950:BGH917516 BQD916950:BQD917516 BZZ916950:BZZ917516 CJV916950:CJV917516 CTR916950:CTR917516 DDN916950:DDN917516 DNJ916950:DNJ917516 DXF916950:DXF917516 EHB916950:EHB917516 EQX916950:EQX917516 FAT916950:FAT917516 FKP916950:FKP917516 FUL916950:FUL917516 GEH916950:GEH917516 GOD916950:GOD917516 GXZ916950:GXZ917516 HHV916950:HHV917516 HRR916950:HRR917516 IBN916950:IBN917516 ILJ916950:ILJ917516 IVF916950:IVF917516 JFB916950:JFB917516 JOX916950:JOX917516 JYT916950:JYT917516 KIP916950:KIP917516 KSL916950:KSL917516 LCH916950:LCH917516 LMD916950:LMD917516 LVZ916950:LVZ917516 MFV916950:MFV917516 MPR916950:MPR917516 MZN916950:MZN917516 NJJ916950:NJJ917516 NTF916950:NTF917516 ODB916950:ODB917516 OMX916950:OMX917516 OWT916950:OWT917516 PGP916950:PGP917516 PQL916950:PQL917516 QAH916950:QAH917516 QKD916950:QKD917516 QTZ916950:QTZ917516 RDV916950:RDV917516 RNR916950:RNR917516 RXN916950:RXN917516 SHJ916950:SHJ917516 SRF916950:SRF917516 TBB916950:TBB917516 TKX916950:TKX917516 TUT916950:TUT917516 UEP916950:UEP917516 UOL916950:UOL917516 UYH916950:UYH917516 VID916950:VID917516 VRZ916950:VRZ917516 WBV916950:WBV917516 WLR916950:WLR917516 WVN916950:WVN917516 D982487:D983053 JB982486:JB983052 SX982486:SX983052 ACT982486:ACT983052 AMP982486:AMP983052 AWL982486:AWL983052 BGH982486:BGH983052 BQD982486:BQD983052 BZZ982486:BZZ983052 CJV982486:CJV983052 CTR982486:CTR983052 DDN982486:DDN983052 DNJ982486:DNJ983052 DXF982486:DXF983052 EHB982486:EHB983052 EQX982486:EQX983052 FAT982486:FAT983052 FKP982486:FKP983052 FUL982486:FUL983052 GEH982486:GEH983052 GOD982486:GOD983052 GXZ982486:GXZ983052 HHV982486:HHV983052 HRR982486:HRR983052 IBN982486:IBN983052 ILJ982486:ILJ983052 IVF982486:IVF983052 JFB982486:JFB983052 JOX982486:JOX983052 JYT982486:JYT983052 KIP982486:KIP983052 KSL982486:KSL983052 LCH982486:LCH983052 LMD982486:LMD983052 LVZ982486:LVZ983052 MFV982486:MFV983052 MPR982486:MPR983052 MZN982486:MZN983052 NJJ982486:NJJ983052 NTF982486:NTF983052 ODB982486:ODB983052 OMX982486:OMX983052 OWT982486:OWT983052 PGP982486:PGP983052 PQL982486:PQL983052 QAH982486:QAH983052 QKD982486:QKD983052 QTZ982486:QTZ983052 RDV982486:RDV983052 RNR982486:RNR983052 RXN982486:RXN983052 SHJ982486:SHJ983052 SRF982486:SRF983052 TBB982486:TBB983052 TKX982486:TKX983052 TUT982486:TUT983052 UEP982486:UEP983052 UOL982486:UOL983052 UYH982486:UYH983052 VID982486:VID983052 VRZ982486:VRZ983052 WBV982486:WBV983052 WLR982486:WLR983052 WVN982486:WVN983052 D12:D111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L64983:L65549 JJ64982:JJ65548 TF64982:TF65548 ADB64982:ADB65548 AMX64982:AMX65548 AWT64982:AWT65548 BGP64982:BGP65548 BQL64982:BQL65548 CAH64982:CAH65548 CKD64982:CKD65548 CTZ64982:CTZ65548 DDV64982:DDV65548 DNR64982:DNR65548 DXN64982:DXN65548 EHJ64982:EHJ65548 ERF64982:ERF65548 FBB64982:FBB65548 FKX64982:FKX65548 FUT64982:FUT65548 GEP64982:GEP65548 GOL64982:GOL65548 GYH64982:GYH65548 HID64982:HID65548 HRZ64982:HRZ65548 IBV64982:IBV65548 ILR64982:ILR65548 IVN64982:IVN65548 JFJ64982:JFJ65548 JPF64982:JPF65548 JZB64982:JZB65548 KIX64982:KIX65548 KST64982:KST65548 LCP64982:LCP65548 LML64982:LML65548 LWH64982:LWH65548 MGD64982:MGD65548 MPZ64982:MPZ65548 MZV64982:MZV65548 NJR64982:NJR65548 NTN64982:NTN65548 ODJ64982:ODJ65548 ONF64982:ONF65548 OXB64982:OXB65548 PGX64982:PGX65548 PQT64982:PQT65548 QAP64982:QAP65548 QKL64982:QKL65548 QUH64982:QUH65548 RED64982:RED65548 RNZ64982:RNZ65548 RXV64982:RXV65548 SHR64982:SHR65548 SRN64982:SRN65548 TBJ64982:TBJ65548 TLF64982:TLF65548 TVB64982:TVB65548 UEX64982:UEX65548 UOT64982:UOT65548 UYP64982:UYP65548 VIL64982:VIL65548 VSH64982:VSH65548 WCD64982:WCD65548 WLZ64982:WLZ65548 WVV64982:WVV65548 L130519:L131085 JJ130518:JJ131084 TF130518:TF131084 ADB130518:ADB131084 AMX130518:AMX131084 AWT130518:AWT131084 BGP130518:BGP131084 BQL130518:BQL131084 CAH130518:CAH131084 CKD130518:CKD131084 CTZ130518:CTZ131084 DDV130518:DDV131084 DNR130518:DNR131084 DXN130518:DXN131084 EHJ130518:EHJ131084 ERF130518:ERF131084 FBB130518:FBB131084 FKX130518:FKX131084 FUT130518:FUT131084 GEP130518:GEP131084 GOL130518:GOL131084 GYH130518:GYH131084 HID130518:HID131084 HRZ130518:HRZ131084 IBV130518:IBV131084 ILR130518:ILR131084 IVN130518:IVN131084 JFJ130518:JFJ131084 JPF130518:JPF131084 JZB130518:JZB131084 KIX130518:KIX131084 KST130518:KST131084 LCP130518:LCP131084 LML130518:LML131084 LWH130518:LWH131084 MGD130518:MGD131084 MPZ130518:MPZ131084 MZV130518:MZV131084 NJR130518:NJR131084 NTN130518:NTN131084 ODJ130518:ODJ131084 ONF130518:ONF131084 OXB130518:OXB131084 PGX130518:PGX131084 PQT130518:PQT131084 QAP130518:QAP131084 QKL130518:QKL131084 QUH130518:QUH131084 RED130518:RED131084 RNZ130518:RNZ131084 RXV130518:RXV131084 SHR130518:SHR131084 SRN130518:SRN131084 TBJ130518:TBJ131084 TLF130518:TLF131084 TVB130518:TVB131084 UEX130518:UEX131084 UOT130518:UOT131084 UYP130518:UYP131084 VIL130518:VIL131084 VSH130518:VSH131084 WCD130518:WCD131084 WLZ130518:WLZ131084 WVV130518:WVV131084 L196055:L196621 JJ196054:JJ196620 TF196054:TF196620 ADB196054:ADB196620 AMX196054:AMX196620 AWT196054:AWT196620 BGP196054:BGP196620 BQL196054:BQL196620 CAH196054:CAH196620 CKD196054:CKD196620 CTZ196054:CTZ196620 DDV196054:DDV196620 DNR196054:DNR196620 DXN196054:DXN196620 EHJ196054:EHJ196620 ERF196054:ERF196620 FBB196054:FBB196620 FKX196054:FKX196620 FUT196054:FUT196620 GEP196054:GEP196620 GOL196054:GOL196620 GYH196054:GYH196620 HID196054:HID196620 HRZ196054:HRZ196620 IBV196054:IBV196620 ILR196054:ILR196620 IVN196054:IVN196620 JFJ196054:JFJ196620 JPF196054:JPF196620 JZB196054:JZB196620 KIX196054:KIX196620 KST196054:KST196620 LCP196054:LCP196620 LML196054:LML196620 LWH196054:LWH196620 MGD196054:MGD196620 MPZ196054:MPZ196620 MZV196054:MZV196620 NJR196054:NJR196620 NTN196054:NTN196620 ODJ196054:ODJ196620 ONF196054:ONF196620 OXB196054:OXB196620 PGX196054:PGX196620 PQT196054:PQT196620 QAP196054:QAP196620 QKL196054:QKL196620 QUH196054:QUH196620 RED196054:RED196620 RNZ196054:RNZ196620 RXV196054:RXV196620 SHR196054:SHR196620 SRN196054:SRN196620 TBJ196054:TBJ196620 TLF196054:TLF196620 TVB196054:TVB196620 UEX196054:UEX196620 UOT196054:UOT196620 UYP196054:UYP196620 VIL196054:VIL196620 VSH196054:VSH196620 WCD196054:WCD196620 WLZ196054:WLZ196620 WVV196054:WVV196620 L261591:L262157 JJ261590:JJ262156 TF261590:TF262156 ADB261590:ADB262156 AMX261590:AMX262156 AWT261590:AWT262156 BGP261590:BGP262156 BQL261590:BQL262156 CAH261590:CAH262156 CKD261590:CKD262156 CTZ261590:CTZ262156 DDV261590:DDV262156 DNR261590:DNR262156 DXN261590:DXN262156 EHJ261590:EHJ262156 ERF261590:ERF262156 FBB261590:FBB262156 FKX261590:FKX262156 FUT261590:FUT262156 GEP261590:GEP262156 GOL261590:GOL262156 GYH261590:GYH262156 HID261590:HID262156 HRZ261590:HRZ262156 IBV261590:IBV262156 ILR261590:ILR262156 IVN261590:IVN262156 JFJ261590:JFJ262156 JPF261590:JPF262156 JZB261590:JZB262156 KIX261590:KIX262156 KST261590:KST262156 LCP261590:LCP262156 LML261590:LML262156 LWH261590:LWH262156 MGD261590:MGD262156 MPZ261590:MPZ262156 MZV261590:MZV262156 NJR261590:NJR262156 NTN261590:NTN262156 ODJ261590:ODJ262156 ONF261590:ONF262156 OXB261590:OXB262156 PGX261590:PGX262156 PQT261590:PQT262156 QAP261590:QAP262156 QKL261590:QKL262156 QUH261590:QUH262156 RED261590:RED262156 RNZ261590:RNZ262156 RXV261590:RXV262156 SHR261590:SHR262156 SRN261590:SRN262156 TBJ261590:TBJ262156 TLF261590:TLF262156 TVB261590:TVB262156 UEX261590:UEX262156 UOT261590:UOT262156 UYP261590:UYP262156 VIL261590:VIL262156 VSH261590:VSH262156 WCD261590:WCD262156 WLZ261590:WLZ262156 WVV261590:WVV262156 L327127:L327693 JJ327126:JJ327692 TF327126:TF327692 ADB327126:ADB327692 AMX327126:AMX327692 AWT327126:AWT327692 BGP327126:BGP327692 BQL327126:BQL327692 CAH327126:CAH327692 CKD327126:CKD327692 CTZ327126:CTZ327692 DDV327126:DDV327692 DNR327126:DNR327692 DXN327126:DXN327692 EHJ327126:EHJ327692 ERF327126:ERF327692 FBB327126:FBB327692 FKX327126:FKX327692 FUT327126:FUT327692 GEP327126:GEP327692 GOL327126:GOL327692 GYH327126:GYH327692 HID327126:HID327692 HRZ327126:HRZ327692 IBV327126:IBV327692 ILR327126:ILR327692 IVN327126:IVN327692 JFJ327126:JFJ327692 JPF327126:JPF327692 JZB327126:JZB327692 KIX327126:KIX327692 KST327126:KST327692 LCP327126:LCP327692 LML327126:LML327692 LWH327126:LWH327692 MGD327126:MGD327692 MPZ327126:MPZ327692 MZV327126:MZV327692 NJR327126:NJR327692 NTN327126:NTN327692 ODJ327126:ODJ327692 ONF327126:ONF327692 OXB327126:OXB327692 PGX327126:PGX327692 PQT327126:PQT327692 QAP327126:QAP327692 QKL327126:QKL327692 QUH327126:QUH327692 RED327126:RED327692 RNZ327126:RNZ327692 RXV327126:RXV327692 SHR327126:SHR327692 SRN327126:SRN327692 TBJ327126:TBJ327692 TLF327126:TLF327692 TVB327126:TVB327692 UEX327126:UEX327692 UOT327126:UOT327692 UYP327126:UYP327692 VIL327126:VIL327692 VSH327126:VSH327692 WCD327126:WCD327692 WLZ327126:WLZ327692 WVV327126:WVV327692 L392663:L393229 JJ392662:JJ393228 TF392662:TF393228 ADB392662:ADB393228 AMX392662:AMX393228 AWT392662:AWT393228 BGP392662:BGP393228 BQL392662:BQL393228 CAH392662:CAH393228 CKD392662:CKD393228 CTZ392662:CTZ393228 DDV392662:DDV393228 DNR392662:DNR393228 DXN392662:DXN393228 EHJ392662:EHJ393228 ERF392662:ERF393228 FBB392662:FBB393228 FKX392662:FKX393228 FUT392662:FUT393228 GEP392662:GEP393228 GOL392662:GOL393228 GYH392662:GYH393228 HID392662:HID393228 HRZ392662:HRZ393228 IBV392662:IBV393228 ILR392662:ILR393228 IVN392662:IVN393228 JFJ392662:JFJ393228 JPF392662:JPF393228 JZB392662:JZB393228 KIX392662:KIX393228 KST392662:KST393228 LCP392662:LCP393228 LML392662:LML393228 LWH392662:LWH393228 MGD392662:MGD393228 MPZ392662:MPZ393228 MZV392662:MZV393228 NJR392662:NJR393228 NTN392662:NTN393228 ODJ392662:ODJ393228 ONF392662:ONF393228 OXB392662:OXB393228 PGX392662:PGX393228 PQT392662:PQT393228 QAP392662:QAP393228 QKL392662:QKL393228 QUH392662:QUH393228 RED392662:RED393228 RNZ392662:RNZ393228 RXV392662:RXV393228 SHR392662:SHR393228 SRN392662:SRN393228 TBJ392662:TBJ393228 TLF392662:TLF393228 TVB392662:TVB393228 UEX392662:UEX393228 UOT392662:UOT393228 UYP392662:UYP393228 VIL392662:VIL393228 VSH392662:VSH393228 WCD392662:WCD393228 WLZ392662:WLZ393228 WVV392662:WVV393228 L458199:L458765 JJ458198:JJ458764 TF458198:TF458764 ADB458198:ADB458764 AMX458198:AMX458764 AWT458198:AWT458764 BGP458198:BGP458764 BQL458198:BQL458764 CAH458198:CAH458764 CKD458198:CKD458764 CTZ458198:CTZ458764 DDV458198:DDV458764 DNR458198:DNR458764 DXN458198:DXN458764 EHJ458198:EHJ458764 ERF458198:ERF458764 FBB458198:FBB458764 FKX458198:FKX458764 FUT458198:FUT458764 GEP458198:GEP458764 GOL458198:GOL458764 GYH458198:GYH458764 HID458198:HID458764 HRZ458198:HRZ458764 IBV458198:IBV458764 ILR458198:ILR458764 IVN458198:IVN458764 JFJ458198:JFJ458764 JPF458198:JPF458764 JZB458198:JZB458764 KIX458198:KIX458764 KST458198:KST458764 LCP458198:LCP458764 LML458198:LML458764 LWH458198:LWH458764 MGD458198:MGD458764 MPZ458198:MPZ458764 MZV458198:MZV458764 NJR458198:NJR458764 NTN458198:NTN458764 ODJ458198:ODJ458764 ONF458198:ONF458764 OXB458198:OXB458764 PGX458198:PGX458764 PQT458198:PQT458764 QAP458198:QAP458764 QKL458198:QKL458764 QUH458198:QUH458764 RED458198:RED458764 RNZ458198:RNZ458764 RXV458198:RXV458764 SHR458198:SHR458764 SRN458198:SRN458764 TBJ458198:TBJ458764 TLF458198:TLF458764 TVB458198:TVB458764 UEX458198:UEX458764 UOT458198:UOT458764 UYP458198:UYP458764 VIL458198:VIL458764 VSH458198:VSH458764 WCD458198:WCD458764 WLZ458198:WLZ458764 WVV458198:WVV458764 L523735:L524301 JJ523734:JJ524300 TF523734:TF524300 ADB523734:ADB524300 AMX523734:AMX524300 AWT523734:AWT524300 BGP523734:BGP524300 BQL523734:BQL524300 CAH523734:CAH524300 CKD523734:CKD524300 CTZ523734:CTZ524300 DDV523734:DDV524300 DNR523734:DNR524300 DXN523734:DXN524300 EHJ523734:EHJ524300 ERF523734:ERF524300 FBB523734:FBB524300 FKX523734:FKX524300 FUT523734:FUT524300 GEP523734:GEP524300 GOL523734:GOL524300 GYH523734:GYH524300 HID523734:HID524300 HRZ523734:HRZ524300 IBV523734:IBV524300 ILR523734:ILR524300 IVN523734:IVN524300 JFJ523734:JFJ524300 JPF523734:JPF524300 JZB523734:JZB524300 KIX523734:KIX524300 KST523734:KST524300 LCP523734:LCP524300 LML523734:LML524300 LWH523734:LWH524300 MGD523734:MGD524300 MPZ523734:MPZ524300 MZV523734:MZV524300 NJR523734:NJR524300 NTN523734:NTN524300 ODJ523734:ODJ524300 ONF523734:ONF524300 OXB523734:OXB524300 PGX523734:PGX524300 PQT523734:PQT524300 QAP523734:QAP524300 QKL523734:QKL524300 QUH523734:QUH524300 RED523734:RED524300 RNZ523734:RNZ524300 RXV523734:RXV524300 SHR523734:SHR524300 SRN523734:SRN524300 TBJ523734:TBJ524300 TLF523734:TLF524300 TVB523734:TVB524300 UEX523734:UEX524300 UOT523734:UOT524300 UYP523734:UYP524300 VIL523734:VIL524300 VSH523734:VSH524300 WCD523734:WCD524300 WLZ523734:WLZ524300 WVV523734:WVV524300 L589271:L589837 JJ589270:JJ589836 TF589270:TF589836 ADB589270:ADB589836 AMX589270:AMX589836 AWT589270:AWT589836 BGP589270:BGP589836 BQL589270:BQL589836 CAH589270:CAH589836 CKD589270:CKD589836 CTZ589270:CTZ589836 DDV589270:DDV589836 DNR589270:DNR589836 DXN589270:DXN589836 EHJ589270:EHJ589836 ERF589270:ERF589836 FBB589270:FBB589836 FKX589270:FKX589836 FUT589270:FUT589836 GEP589270:GEP589836 GOL589270:GOL589836 GYH589270:GYH589836 HID589270:HID589836 HRZ589270:HRZ589836 IBV589270:IBV589836 ILR589270:ILR589836 IVN589270:IVN589836 JFJ589270:JFJ589836 JPF589270:JPF589836 JZB589270:JZB589836 KIX589270:KIX589836 KST589270:KST589836 LCP589270:LCP589836 LML589270:LML589836 LWH589270:LWH589836 MGD589270:MGD589836 MPZ589270:MPZ589836 MZV589270:MZV589836 NJR589270:NJR589836 NTN589270:NTN589836 ODJ589270:ODJ589836 ONF589270:ONF589836 OXB589270:OXB589836 PGX589270:PGX589836 PQT589270:PQT589836 QAP589270:QAP589836 QKL589270:QKL589836 QUH589270:QUH589836 RED589270:RED589836 RNZ589270:RNZ589836 RXV589270:RXV589836 SHR589270:SHR589836 SRN589270:SRN589836 TBJ589270:TBJ589836 TLF589270:TLF589836 TVB589270:TVB589836 UEX589270:UEX589836 UOT589270:UOT589836 UYP589270:UYP589836 VIL589270:VIL589836 VSH589270:VSH589836 WCD589270:WCD589836 WLZ589270:WLZ589836 WVV589270:WVV589836 L654807:L655373 JJ654806:JJ655372 TF654806:TF655372 ADB654806:ADB655372 AMX654806:AMX655372 AWT654806:AWT655372 BGP654806:BGP655372 BQL654806:BQL655372 CAH654806:CAH655372 CKD654806:CKD655372 CTZ654806:CTZ655372 DDV654806:DDV655372 DNR654806:DNR655372 DXN654806:DXN655372 EHJ654806:EHJ655372 ERF654806:ERF655372 FBB654806:FBB655372 FKX654806:FKX655372 FUT654806:FUT655372 GEP654806:GEP655372 GOL654806:GOL655372 GYH654806:GYH655372 HID654806:HID655372 HRZ654806:HRZ655372 IBV654806:IBV655372 ILR654806:ILR655372 IVN654806:IVN655372 JFJ654806:JFJ655372 JPF654806:JPF655372 JZB654806:JZB655372 KIX654806:KIX655372 KST654806:KST655372 LCP654806:LCP655372 LML654806:LML655372 LWH654806:LWH655372 MGD654806:MGD655372 MPZ654806:MPZ655372 MZV654806:MZV655372 NJR654806:NJR655372 NTN654806:NTN655372 ODJ654806:ODJ655372 ONF654806:ONF655372 OXB654806:OXB655372 PGX654806:PGX655372 PQT654806:PQT655372 QAP654806:QAP655372 QKL654806:QKL655372 QUH654806:QUH655372 RED654806:RED655372 RNZ654806:RNZ655372 RXV654806:RXV655372 SHR654806:SHR655372 SRN654806:SRN655372 TBJ654806:TBJ655372 TLF654806:TLF655372 TVB654806:TVB655372 UEX654806:UEX655372 UOT654806:UOT655372 UYP654806:UYP655372 VIL654806:VIL655372 VSH654806:VSH655372 WCD654806:WCD655372 WLZ654806:WLZ655372 WVV654806:WVV655372 L720343:L720909 JJ720342:JJ720908 TF720342:TF720908 ADB720342:ADB720908 AMX720342:AMX720908 AWT720342:AWT720908 BGP720342:BGP720908 BQL720342:BQL720908 CAH720342:CAH720908 CKD720342:CKD720908 CTZ720342:CTZ720908 DDV720342:DDV720908 DNR720342:DNR720908 DXN720342:DXN720908 EHJ720342:EHJ720908 ERF720342:ERF720908 FBB720342:FBB720908 FKX720342:FKX720908 FUT720342:FUT720908 GEP720342:GEP720908 GOL720342:GOL720908 GYH720342:GYH720908 HID720342:HID720908 HRZ720342:HRZ720908 IBV720342:IBV720908 ILR720342:ILR720908 IVN720342:IVN720908 JFJ720342:JFJ720908 JPF720342:JPF720908 JZB720342:JZB720908 KIX720342:KIX720908 KST720342:KST720908 LCP720342:LCP720908 LML720342:LML720908 LWH720342:LWH720908 MGD720342:MGD720908 MPZ720342:MPZ720908 MZV720342:MZV720908 NJR720342:NJR720908 NTN720342:NTN720908 ODJ720342:ODJ720908 ONF720342:ONF720908 OXB720342:OXB720908 PGX720342:PGX720908 PQT720342:PQT720908 QAP720342:QAP720908 QKL720342:QKL720908 QUH720342:QUH720908 RED720342:RED720908 RNZ720342:RNZ720908 RXV720342:RXV720908 SHR720342:SHR720908 SRN720342:SRN720908 TBJ720342:TBJ720908 TLF720342:TLF720908 TVB720342:TVB720908 UEX720342:UEX720908 UOT720342:UOT720908 UYP720342:UYP720908 VIL720342:VIL720908 VSH720342:VSH720908 WCD720342:WCD720908 WLZ720342:WLZ720908 WVV720342:WVV720908 L785879:L786445 JJ785878:JJ786444 TF785878:TF786444 ADB785878:ADB786444 AMX785878:AMX786444 AWT785878:AWT786444 BGP785878:BGP786444 BQL785878:BQL786444 CAH785878:CAH786444 CKD785878:CKD786444 CTZ785878:CTZ786444 DDV785878:DDV786444 DNR785878:DNR786444 DXN785878:DXN786444 EHJ785878:EHJ786444 ERF785878:ERF786444 FBB785878:FBB786444 FKX785878:FKX786444 FUT785878:FUT786444 GEP785878:GEP786444 GOL785878:GOL786444 GYH785878:GYH786444 HID785878:HID786444 HRZ785878:HRZ786444 IBV785878:IBV786444 ILR785878:ILR786444 IVN785878:IVN786444 JFJ785878:JFJ786444 JPF785878:JPF786444 JZB785878:JZB786444 KIX785878:KIX786444 KST785878:KST786444 LCP785878:LCP786444 LML785878:LML786444 LWH785878:LWH786444 MGD785878:MGD786444 MPZ785878:MPZ786444 MZV785878:MZV786444 NJR785878:NJR786444 NTN785878:NTN786444 ODJ785878:ODJ786444 ONF785878:ONF786444 OXB785878:OXB786444 PGX785878:PGX786444 PQT785878:PQT786444 QAP785878:QAP786444 QKL785878:QKL786444 QUH785878:QUH786444 RED785878:RED786444 RNZ785878:RNZ786444 RXV785878:RXV786444 SHR785878:SHR786444 SRN785878:SRN786444 TBJ785878:TBJ786444 TLF785878:TLF786444 TVB785878:TVB786444 UEX785878:UEX786444 UOT785878:UOT786444 UYP785878:UYP786444 VIL785878:VIL786444 VSH785878:VSH786444 WCD785878:WCD786444 WLZ785878:WLZ786444 WVV785878:WVV786444 L851415:L851981 JJ851414:JJ851980 TF851414:TF851980 ADB851414:ADB851980 AMX851414:AMX851980 AWT851414:AWT851980 BGP851414:BGP851980 BQL851414:BQL851980 CAH851414:CAH851980 CKD851414:CKD851980 CTZ851414:CTZ851980 DDV851414:DDV851980 DNR851414:DNR851980 DXN851414:DXN851980 EHJ851414:EHJ851980 ERF851414:ERF851980 FBB851414:FBB851980 FKX851414:FKX851980 FUT851414:FUT851980 GEP851414:GEP851980 GOL851414:GOL851980 GYH851414:GYH851980 HID851414:HID851980 HRZ851414:HRZ851980 IBV851414:IBV851980 ILR851414:ILR851980 IVN851414:IVN851980 JFJ851414:JFJ851980 JPF851414:JPF851980 JZB851414:JZB851980 KIX851414:KIX851980 KST851414:KST851980 LCP851414:LCP851980 LML851414:LML851980 LWH851414:LWH851980 MGD851414:MGD851980 MPZ851414:MPZ851980 MZV851414:MZV851980 NJR851414:NJR851980 NTN851414:NTN851980 ODJ851414:ODJ851980 ONF851414:ONF851980 OXB851414:OXB851980 PGX851414:PGX851980 PQT851414:PQT851980 QAP851414:QAP851980 QKL851414:QKL851980 QUH851414:QUH851980 RED851414:RED851980 RNZ851414:RNZ851980 RXV851414:RXV851980 SHR851414:SHR851980 SRN851414:SRN851980 TBJ851414:TBJ851980 TLF851414:TLF851980 TVB851414:TVB851980 UEX851414:UEX851980 UOT851414:UOT851980 UYP851414:UYP851980 VIL851414:VIL851980 VSH851414:VSH851980 WCD851414:WCD851980 WLZ851414:WLZ851980 WVV851414:WVV851980 L916951:L917517 JJ916950:JJ917516 TF916950:TF917516 ADB916950:ADB917516 AMX916950:AMX917516 AWT916950:AWT917516 BGP916950:BGP917516 BQL916950:BQL917516 CAH916950:CAH917516 CKD916950:CKD917516 CTZ916950:CTZ917516 DDV916950:DDV917516 DNR916950:DNR917516 DXN916950:DXN917516 EHJ916950:EHJ917516 ERF916950:ERF917516 FBB916950:FBB917516 FKX916950:FKX917516 FUT916950:FUT917516 GEP916950:GEP917516 GOL916950:GOL917516 GYH916950:GYH917516 HID916950:HID917516 HRZ916950:HRZ917516 IBV916950:IBV917516 ILR916950:ILR917516 IVN916950:IVN917516 JFJ916950:JFJ917516 JPF916950:JPF917516 JZB916950:JZB917516 KIX916950:KIX917516 KST916950:KST917516 LCP916950:LCP917516 LML916950:LML917516 LWH916950:LWH917516 MGD916950:MGD917516 MPZ916950:MPZ917516 MZV916950:MZV917516 NJR916950:NJR917516 NTN916950:NTN917516 ODJ916950:ODJ917516 ONF916950:ONF917516 OXB916950:OXB917516 PGX916950:PGX917516 PQT916950:PQT917516 QAP916950:QAP917516 QKL916950:QKL917516 QUH916950:QUH917516 RED916950:RED917516 RNZ916950:RNZ917516 RXV916950:RXV917516 SHR916950:SHR917516 SRN916950:SRN917516 TBJ916950:TBJ917516 TLF916950:TLF917516 TVB916950:TVB917516 UEX916950:UEX917516 UOT916950:UOT917516 UYP916950:UYP917516 VIL916950:VIL917516 VSH916950:VSH917516 WCD916950:WCD917516 WLZ916950:WLZ917516 WVV916950:WVV917516 L982487:L983053 JJ982486:JJ983052 TF982486:TF983052 ADB982486:ADB983052 AMX982486:AMX983052 AWT982486:AWT983052 BGP982486:BGP983052 BQL982486:BQL983052 CAH982486:CAH983052 CKD982486:CKD983052 CTZ982486:CTZ983052 DDV982486:DDV983052 DNR982486:DNR983052 DXN982486:DXN983052 EHJ982486:EHJ983052 ERF982486:ERF983052 FBB982486:FBB983052 FKX982486:FKX983052 FUT982486:FUT983052 GEP982486:GEP983052 GOL982486:GOL983052 GYH982486:GYH983052 HID982486:HID983052 HRZ982486:HRZ983052 IBV982486:IBV983052 ILR982486:ILR983052 IVN982486:IVN983052 JFJ982486:JFJ983052 JPF982486:JPF983052 JZB982486:JZB983052 KIX982486:KIX983052 KST982486:KST983052 LCP982486:LCP983052 LML982486:LML983052 LWH982486:LWH983052 MGD982486:MGD983052 MPZ982486:MPZ983052 MZV982486:MZV983052 NJR982486:NJR983052 NTN982486:NTN983052 ODJ982486:ODJ983052 ONF982486:ONF983052 OXB982486:OXB983052 PGX982486:PGX983052 PQT982486:PQT983052 QAP982486:QAP983052 QKL982486:QKL983052 QUH982486:QUH983052 RED982486:RED983052 RNZ982486:RNZ983052 RXV982486:RXV983052 SHR982486:SHR983052 SRN982486:SRN983052 TBJ982486:TBJ983052 TLF982486:TLF983052 TVB982486:TVB983052 UEX982486:UEX983052 UOT982486:UOT983052 UYP982486:UYP983052 VIL982486:VIL983052 VSH982486:VSH983052 WCD982486:WCD983052 WLZ982486:WLZ983052 WVV982486:WVV983052 L12:L111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J64983:J65549 JH64982:JH65548 TD64982:TD65548 ACZ64982:ACZ65548 AMV64982:AMV65548 AWR64982:AWR65548 BGN64982:BGN65548 BQJ64982:BQJ65548 CAF64982:CAF65548 CKB64982:CKB65548 CTX64982:CTX65548 DDT64982:DDT65548 DNP64982:DNP65548 DXL64982:DXL65548 EHH64982:EHH65548 ERD64982:ERD65548 FAZ64982:FAZ65548 FKV64982:FKV65548 FUR64982:FUR65548 GEN64982:GEN65548 GOJ64982:GOJ65548 GYF64982:GYF65548 HIB64982:HIB65548 HRX64982:HRX65548 IBT64982:IBT65548 ILP64982:ILP65548 IVL64982:IVL65548 JFH64982:JFH65548 JPD64982:JPD65548 JYZ64982:JYZ65548 KIV64982:KIV65548 KSR64982:KSR65548 LCN64982:LCN65548 LMJ64982:LMJ65548 LWF64982:LWF65548 MGB64982:MGB65548 MPX64982:MPX65548 MZT64982:MZT65548 NJP64982:NJP65548 NTL64982:NTL65548 ODH64982:ODH65548 OND64982:OND65548 OWZ64982:OWZ65548 PGV64982:PGV65548 PQR64982:PQR65548 QAN64982:QAN65548 QKJ64982:QKJ65548 QUF64982:QUF65548 REB64982:REB65548 RNX64982:RNX65548 RXT64982:RXT65548 SHP64982:SHP65548 SRL64982:SRL65548 TBH64982:TBH65548 TLD64982:TLD65548 TUZ64982:TUZ65548 UEV64982:UEV65548 UOR64982:UOR65548 UYN64982:UYN65548 VIJ64982:VIJ65548 VSF64982:VSF65548 WCB64982:WCB65548 WLX64982:WLX65548 WVT64982:WVT65548 J130519:J131085 JH130518:JH131084 TD130518:TD131084 ACZ130518:ACZ131084 AMV130518:AMV131084 AWR130518:AWR131084 BGN130518:BGN131084 BQJ130518:BQJ131084 CAF130518:CAF131084 CKB130518:CKB131084 CTX130518:CTX131084 DDT130518:DDT131084 DNP130518:DNP131084 DXL130518:DXL131084 EHH130518:EHH131084 ERD130518:ERD131084 FAZ130518:FAZ131084 FKV130518:FKV131084 FUR130518:FUR131084 GEN130518:GEN131084 GOJ130518:GOJ131084 GYF130518:GYF131084 HIB130518:HIB131084 HRX130518:HRX131084 IBT130518:IBT131084 ILP130518:ILP131084 IVL130518:IVL131084 JFH130518:JFH131084 JPD130518:JPD131084 JYZ130518:JYZ131084 KIV130518:KIV131084 KSR130518:KSR131084 LCN130518:LCN131084 LMJ130518:LMJ131084 LWF130518:LWF131084 MGB130518:MGB131084 MPX130518:MPX131084 MZT130518:MZT131084 NJP130518:NJP131084 NTL130518:NTL131084 ODH130518:ODH131084 OND130518:OND131084 OWZ130518:OWZ131084 PGV130518:PGV131084 PQR130518:PQR131084 QAN130518:QAN131084 QKJ130518:QKJ131084 QUF130518:QUF131084 REB130518:REB131084 RNX130518:RNX131084 RXT130518:RXT131084 SHP130518:SHP131084 SRL130518:SRL131084 TBH130518:TBH131084 TLD130518:TLD131084 TUZ130518:TUZ131084 UEV130518:UEV131084 UOR130518:UOR131084 UYN130518:UYN131084 VIJ130518:VIJ131084 VSF130518:VSF131084 WCB130518:WCB131084 WLX130518:WLX131084 WVT130518:WVT131084 J196055:J196621 JH196054:JH196620 TD196054:TD196620 ACZ196054:ACZ196620 AMV196054:AMV196620 AWR196054:AWR196620 BGN196054:BGN196620 BQJ196054:BQJ196620 CAF196054:CAF196620 CKB196054:CKB196620 CTX196054:CTX196620 DDT196054:DDT196620 DNP196054:DNP196620 DXL196054:DXL196620 EHH196054:EHH196620 ERD196054:ERD196620 FAZ196054:FAZ196620 FKV196054:FKV196620 FUR196054:FUR196620 GEN196054:GEN196620 GOJ196054:GOJ196620 GYF196054:GYF196620 HIB196054:HIB196620 HRX196054:HRX196620 IBT196054:IBT196620 ILP196054:ILP196620 IVL196054:IVL196620 JFH196054:JFH196620 JPD196054:JPD196620 JYZ196054:JYZ196620 KIV196054:KIV196620 KSR196054:KSR196620 LCN196054:LCN196620 LMJ196054:LMJ196620 LWF196054:LWF196620 MGB196054:MGB196620 MPX196054:MPX196620 MZT196054:MZT196620 NJP196054:NJP196620 NTL196054:NTL196620 ODH196054:ODH196620 OND196054:OND196620 OWZ196054:OWZ196620 PGV196054:PGV196620 PQR196054:PQR196620 QAN196054:QAN196620 QKJ196054:QKJ196620 QUF196054:QUF196620 REB196054:REB196620 RNX196054:RNX196620 RXT196054:RXT196620 SHP196054:SHP196620 SRL196054:SRL196620 TBH196054:TBH196620 TLD196054:TLD196620 TUZ196054:TUZ196620 UEV196054:UEV196620 UOR196054:UOR196620 UYN196054:UYN196620 VIJ196054:VIJ196620 VSF196054:VSF196620 WCB196054:WCB196620 WLX196054:WLX196620 WVT196054:WVT196620 J261591:J262157 JH261590:JH262156 TD261590:TD262156 ACZ261590:ACZ262156 AMV261590:AMV262156 AWR261590:AWR262156 BGN261590:BGN262156 BQJ261590:BQJ262156 CAF261590:CAF262156 CKB261590:CKB262156 CTX261590:CTX262156 DDT261590:DDT262156 DNP261590:DNP262156 DXL261590:DXL262156 EHH261590:EHH262156 ERD261590:ERD262156 FAZ261590:FAZ262156 FKV261590:FKV262156 FUR261590:FUR262156 GEN261590:GEN262156 GOJ261590:GOJ262156 GYF261590:GYF262156 HIB261590:HIB262156 HRX261590:HRX262156 IBT261590:IBT262156 ILP261590:ILP262156 IVL261590:IVL262156 JFH261590:JFH262156 JPD261590:JPD262156 JYZ261590:JYZ262156 KIV261590:KIV262156 KSR261590:KSR262156 LCN261590:LCN262156 LMJ261590:LMJ262156 LWF261590:LWF262156 MGB261590:MGB262156 MPX261590:MPX262156 MZT261590:MZT262156 NJP261590:NJP262156 NTL261590:NTL262156 ODH261590:ODH262156 OND261590:OND262156 OWZ261590:OWZ262156 PGV261590:PGV262156 PQR261590:PQR262156 QAN261590:QAN262156 QKJ261590:QKJ262156 QUF261590:QUF262156 REB261590:REB262156 RNX261590:RNX262156 RXT261590:RXT262156 SHP261590:SHP262156 SRL261590:SRL262156 TBH261590:TBH262156 TLD261590:TLD262156 TUZ261590:TUZ262156 UEV261590:UEV262156 UOR261590:UOR262156 UYN261590:UYN262156 VIJ261590:VIJ262156 VSF261590:VSF262156 WCB261590:WCB262156 WLX261590:WLX262156 WVT261590:WVT262156 J327127:J327693 JH327126:JH327692 TD327126:TD327692 ACZ327126:ACZ327692 AMV327126:AMV327692 AWR327126:AWR327692 BGN327126:BGN327692 BQJ327126:BQJ327692 CAF327126:CAF327692 CKB327126:CKB327692 CTX327126:CTX327692 DDT327126:DDT327692 DNP327126:DNP327692 DXL327126:DXL327692 EHH327126:EHH327692 ERD327126:ERD327692 FAZ327126:FAZ327692 FKV327126:FKV327692 FUR327126:FUR327692 GEN327126:GEN327692 GOJ327126:GOJ327692 GYF327126:GYF327692 HIB327126:HIB327692 HRX327126:HRX327692 IBT327126:IBT327692 ILP327126:ILP327692 IVL327126:IVL327692 JFH327126:JFH327692 JPD327126:JPD327692 JYZ327126:JYZ327692 KIV327126:KIV327692 KSR327126:KSR327692 LCN327126:LCN327692 LMJ327126:LMJ327692 LWF327126:LWF327692 MGB327126:MGB327692 MPX327126:MPX327692 MZT327126:MZT327692 NJP327126:NJP327692 NTL327126:NTL327692 ODH327126:ODH327692 OND327126:OND327692 OWZ327126:OWZ327692 PGV327126:PGV327692 PQR327126:PQR327692 QAN327126:QAN327692 QKJ327126:QKJ327692 QUF327126:QUF327692 REB327126:REB327692 RNX327126:RNX327692 RXT327126:RXT327692 SHP327126:SHP327692 SRL327126:SRL327692 TBH327126:TBH327692 TLD327126:TLD327692 TUZ327126:TUZ327692 UEV327126:UEV327692 UOR327126:UOR327692 UYN327126:UYN327692 VIJ327126:VIJ327692 VSF327126:VSF327692 WCB327126:WCB327692 WLX327126:WLX327692 WVT327126:WVT327692 J392663:J393229 JH392662:JH393228 TD392662:TD393228 ACZ392662:ACZ393228 AMV392662:AMV393228 AWR392662:AWR393228 BGN392662:BGN393228 BQJ392662:BQJ393228 CAF392662:CAF393228 CKB392662:CKB393228 CTX392662:CTX393228 DDT392662:DDT393228 DNP392662:DNP393228 DXL392662:DXL393228 EHH392662:EHH393228 ERD392662:ERD393228 FAZ392662:FAZ393228 FKV392662:FKV393228 FUR392662:FUR393228 GEN392662:GEN393228 GOJ392662:GOJ393228 GYF392662:GYF393228 HIB392662:HIB393228 HRX392662:HRX393228 IBT392662:IBT393228 ILP392662:ILP393228 IVL392662:IVL393228 JFH392662:JFH393228 JPD392662:JPD393228 JYZ392662:JYZ393228 KIV392662:KIV393228 KSR392662:KSR393228 LCN392662:LCN393228 LMJ392662:LMJ393228 LWF392662:LWF393228 MGB392662:MGB393228 MPX392662:MPX393228 MZT392662:MZT393228 NJP392662:NJP393228 NTL392662:NTL393228 ODH392662:ODH393228 OND392662:OND393228 OWZ392662:OWZ393228 PGV392662:PGV393228 PQR392662:PQR393228 QAN392662:QAN393228 QKJ392662:QKJ393228 QUF392662:QUF393228 REB392662:REB393228 RNX392662:RNX393228 RXT392662:RXT393228 SHP392662:SHP393228 SRL392662:SRL393228 TBH392662:TBH393228 TLD392662:TLD393228 TUZ392662:TUZ393228 UEV392662:UEV393228 UOR392662:UOR393228 UYN392662:UYN393228 VIJ392662:VIJ393228 VSF392662:VSF393228 WCB392662:WCB393228 WLX392662:WLX393228 WVT392662:WVT393228 J458199:J458765 JH458198:JH458764 TD458198:TD458764 ACZ458198:ACZ458764 AMV458198:AMV458764 AWR458198:AWR458764 BGN458198:BGN458764 BQJ458198:BQJ458764 CAF458198:CAF458764 CKB458198:CKB458764 CTX458198:CTX458764 DDT458198:DDT458764 DNP458198:DNP458764 DXL458198:DXL458764 EHH458198:EHH458764 ERD458198:ERD458764 FAZ458198:FAZ458764 FKV458198:FKV458764 FUR458198:FUR458764 GEN458198:GEN458764 GOJ458198:GOJ458764 GYF458198:GYF458764 HIB458198:HIB458764 HRX458198:HRX458764 IBT458198:IBT458764 ILP458198:ILP458764 IVL458198:IVL458764 JFH458198:JFH458764 JPD458198:JPD458764 JYZ458198:JYZ458764 KIV458198:KIV458764 KSR458198:KSR458764 LCN458198:LCN458764 LMJ458198:LMJ458764 LWF458198:LWF458764 MGB458198:MGB458764 MPX458198:MPX458764 MZT458198:MZT458764 NJP458198:NJP458764 NTL458198:NTL458764 ODH458198:ODH458764 OND458198:OND458764 OWZ458198:OWZ458764 PGV458198:PGV458764 PQR458198:PQR458764 QAN458198:QAN458764 QKJ458198:QKJ458764 QUF458198:QUF458764 REB458198:REB458764 RNX458198:RNX458764 RXT458198:RXT458764 SHP458198:SHP458764 SRL458198:SRL458764 TBH458198:TBH458764 TLD458198:TLD458764 TUZ458198:TUZ458764 UEV458198:UEV458764 UOR458198:UOR458764 UYN458198:UYN458764 VIJ458198:VIJ458764 VSF458198:VSF458764 WCB458198:WCB458764 WLX458198:WLX458764 WVT458198:WVT458764 J523735:J524301 JH523734:JH524300 TD523734:TD524300 ACZ523734:ACZ524300 AMV523734:AMV524300 AWR523734:AWR524300 BGN523734:BGN524300 BQJ523734:BQJ524300 CAF523734:CAF524300 CKB523734:CKB524300 CTX523734:CTX524300 DDT523734:DDT524300 DNP523734:DNP524300 DXL523734:DXL524300 EHH523734:EHH524300 ERD523734:ERD524300 FAZ523734:FAZ524300 FKV523734:FKV524300 FUR523734:FUR524300 GEN523734:GEN524300 GOJ523734:GOJ524300 GYF523734:GYF524300 HIB523734:HIB524300 HRX523734:HRX524300 IBT523734:IBT524300 ILP523734:ILP524300 IVL523734:IVL524300 JFH523734:JFH524300 JPD523734:JPD524300 JYZ523734:JYZ524300 KIV523734:KIV524300 KSR523734:KSR524300 LCN523734:LCN524300 LMJ523734:LMJ524300 LWF523734:LWF524300 MGB523734:MGB524300 MPX523734:MPX524300 MZT523734:MZT524300 NJP523734:NJP524300 NTL523734:NTL524300 ODH523734:ODH524300 OND523734:OND524300 OWZ523734:OWZ524300 PGV523734:PGV524300 PQR523734:PQR524300 QAN523734:QAN524300 QKJ523734:QKJ524300 QUF523734:QUF524300 REB523734:REB524300 RNX523734:RNX524300 RXT523734:RXT524300 SHP523734:SHP524300 SRL523734:SRL524300 TBH523734:TBH524300 TLD523734:TLD524300 TUZ523734:TUZ524300 UEV523734:UEV524300 UOR523734:UOR524300 UYN523734:UYN524300 VIJ523734:VIJ524300 VSF523734:VSF524300 WCB523734:WCB524300 WLX523734:WLX524300 WVT523734:WVT524300 J589271:J589837 JH589270:JH589836 TD589270:TD589836 ACZ589270:ACZ589836 AMV589270:AMV589836 AWR589270:AWR589836 BGN589270:BGN589836 BQJ589270:BQJ589836 CAF589270:CAF589836 CKB589270:CKB589836 CTX589270:CTX589836 DDT589270:DDT589836 DNP589270:DNP589836 DXL589270:DXL589836 EHH589270:EHH589836 ERD589270:ERD589836 FAZ589270:FAZ589836 FKV589270:FKV589836 FUR589270:FUR589836 GEN589270:GEN589836 GOJ589270:GOJ589836 GYF589270:GYF589836 HIB589270:HIB589836 HRX589270:HRX589836 IBT589270:IBT589836 ILP589270:ILP589836 IVL589270:IVL589836 JFH589270:JFH589836 JPD589270:JPD589836 JYZ589270:JYZ589836 KIV589270:KIV589836 KSR589270:KSR589836 LCN589270:LCN589836 LMJ589270:LMJ589836 LWF589270:LWF589836 MGB589270:MGB589836 MPX589270:MPX589836 MZT589270:MZT589836 NJP589270:NJP589836 NTL589270:NTL589836 ODH589270:ODH589836 OND589270:OND589836 OWZ589270:OWZ589836 PGV589270:PGV589836 PQR589270:PQR589836 QAN589270:QAN589836 QKJ589270:QKJ589836 QUF589270:QUF589836 REB589270:REB589836 RNX589270:RNX589836 RXT589270:RXT589836 SHP589270:SHP589836 SRL589270:SRL589836 TBH589270:TBH589836 TLD589270:TLD589836 TUZ589270:TUZ589836 UEV589270:UEV589836 UOR589270:UOR589836 UYN589270:UYN589836 VIJ589270:VIJ589836 VSF589270:VSF589836 WCB589270:WCB589836 WLX589270:WLX589836 WVT589270:WVT589836 J654807:J655373 JH654806:JH655372 TD654806:TD655372 ACZ654806:ACZ655372 AMV654806:AMV655372 AWR654806:AWR655372 BGN654806:BGN655372 BQJ654806:BQJ655372 CAF654806:CAF655372 CKB654806:CKB655372 CTX654806:CTX655372 DDT654806:DDT655372 DNP654806:DNP655372 DXL654806:DXL655372 EHH654806:EHH655372 ERD654806:ERD655372 FAZ654806:FAZ655372 FKV654806:FKV655372 FUR654806:FUR655372 GEN654806:GEN655372 GOJ654806:GOJ655372 GYF654806:GYF655372 HIB654806:HIB655372 HRX654806:HRX655372 IBT654806:IBT655372 ILP654806:ILP655372 IVL654806:IVL655372 JFH654806:JFH655372 JPD654806:JPD655372 JYZ654806:JYZ655372 KIV654806:KIV655372 KSR654806:KSR655372 LCN654806:LCN655372 LMJ654806:LMJ655372 LWF654806:LWF655372 MGB654806:MGB655372 MPX654806:MPX655372 MZT654806:MZT655372 NJP654806:NJP655372 NTL654806:NTL655372 ODH654806:ODH655372 OND654806:OND655372 OWZ654806:OWZ655372 PGV654806:PGV655372 PQR654806:PQR655372 QAN654806:QAN655372 QKJ654806:QKJ655372 QUF654806:QUF655372 REB654806:REB655372 RNX654806:RNX655372 RXT654806:RXT655372 SHP654806:SHP655372 SRL654806:SRL655372 TBH654806:TBH655372 TLD654806:TLD655372 TUZ654806:TUZ655372 UEV654806:UEV655372 UOR654806:UOR655372 UYN654806:UYN655372 VIJ654806:VIJ655372 VSF654806:VSF655372 WCB654806:WCB655372 WLX654806:WLX655372 WVT654806:WVT655372 J720343:J720909 JH720342:JH720908 TD720342:TD720908 ACZ720342:ACZ720908 AMV720342:AMV720908 AWR720342:AWR720908 BGN720342:BGN720908 BQJ720342:BQJ720908 CAF720342:CAF720908 CKB720342:CKB720908 CTX720342:CTX720908 DDT720342:DDT720908 DNP720342:DNP720908 DXL720342:DXL720908 EHH720342:EHH720908 ERD720342:ERD720908 FAZ720342:FAZ720908 FKV720342:FKV720908 FUR720342:FUR720908 GEN720342:GEN720908 GOJ720342:GOJ720908 GYF720342:GYF720908 HIB720342:HIB720908 HRX720342:HRX720908 IBT720342:IBT720908 ILP720342:ILP720908 IVL720342:IVL720908 JFH720342:JFH720908 JPD720342:JPD720908 JYZ720342:JYZ720908 KIV720342:KIV720908 KSR720342:KSR720908 LCN720342:LCN720908 LMJ720342:LMJ720908 LWF720342:LWF720908 MGB720342:MGB720908 MPX720342:MPX720908 MZT720342:MZT720908 NJP720342:NJP720908 NTL720342:NTL720908 ODH720342:ODH720908 OND720342:OND720908 OWZ720342:OWZ720908 PGV720342:PGV720908 PQR720342:PQR720908 QAN720342:QAN720908 QKJ720342:QKJ720908 QUF720342:QUF720908 REB720342:REB720908 RNX720342:RNX720908 RXT720342:RXT720908 SHP720342:SHP720908 SRL720342:SRL720908 TBH720342:TBH720908 TLD720342:TLD720908 TUZ720342:TUZ720908 UEV720342:UEV720908 UOR720342:UOR720908 UYN720342:UYN720908 VIJ720342:VIJ720908 VSF720342:VSF720908 WCB720342:WCB720908 WLX720342:WLX720908 WVT720342:WVT720908 J785879:J786445 JH785878:JH786444 TD785878:TD786444 ACZ785878:ACZ786444 AMV785878:AMV786444 AWR785878:AWR786444 BGN785878:BGN786444 BQJ785878:BQJ786444 CAF785878:CAF786444 CKB785878:CKB786444 CTX785878:CTX786444 DDT785878:DDT786444 DNP785878:DNP786444 DXL785878:DXL786444 EHH785878:EHH786444 ERD785878:ERD786444 FAZ785878:FAZ786444 FKV785878:FKV786444 FUR785878:FUR786444 GEN785878:GEN786444 GOJ785878:GOJ786444 GYF785878:GYF786444 HIB785878:HIB786444 HRX785878:HRX786444 IBT785878:IBT786444 ILP785878:ILP786444 IVL785878:IVL786444 JFH785878:JFH786444 JPD785878:JPD786444 JYZ785878:JYZ786444 KIV785878:KIV786444 KSR785878:KSR786444 LCN785878:LCN786444 LMJ785878:LMJ786444 LWF785878:LWF786444 MGB785878:MGB786444 MPX785878:MPX786444 MZT785878:MZT786444 NJP785878:NJP786444 NTL785878:NTL786444 ODH785878:ODH786444 OND785878:OND786444 OWZ785878:OWZ786444 PGV785878:PGV786444 PQR785878:PQR786444 QAN785878:QAN786444 QKJ785878:QKJ786444 QUF785878:QUF786444 REB785878:REB786444 RNX785878:RNX786444 RXT785878:RXT786444 SHP785878:SHP786444 SRL785878:SRL786444 TBH785878:TBH786444 TLD785878:TLD786444 TUZ785878:TUZ786444 UEV785878:UEV786444 UOR785878:UOR786444 UYN785878:UYN786444 VIJ785878:VIJ786444 VSF785878:VSF786444 WCB785878:WCB786444 WLX785878:WLX786444 WVT785878:WVT786444 J851415:J851981 JH851414:JH851980 TD851414:TD851980 ACZ851414:ACZ851980 AMV851414:AMV851980 AWR851414:AWR851980 BGN851414:BGN851980 BQJ851414:BQJ851980 CAF851414:CAF851980 CKB851414:CKB851980 CTX851414:CTX851980 DDT851414:DDT851980 DNP851414:DNP851980 DXL851414:DXL851980 EHH851414:EHH851980 ERD851414:ERD851980 FAZ851414:FAZ851980 FKV851414:FKV851980 FUR851414:FUR851980 GEN851414:GEN851980 GOJ851414:GOJ851980 GYF851414:GYF851980 HIB851414:HIB851980 HRX851414:HRX851980 IBT851414:IBT851980 ILP851414:ILP851980 IVL851414:IVL851980 JFH851414:JFH851980 JPD851414:JPD851980 JYZ851414:JYZ851980 KIV851414:KIV851980 KSR851414:KSR851980 LCN851414:LCN851980 LMJ851414:LMJ851980 LWF851414:LWF851980 MGB851414:MGB851980 MPX851414:MPX851980 MZT851414:MZT851980 NJP851414:NJP851980 NTL851414:NTL851980 ODH851414:ODH851980 OND851414:OND851980 OWZ851414:OWZ851980 PGV851414:PGV851980 PQR851414:PQR851980 QAN851414:QAN851980 QKJ851414:QKJ851980 QUF851414:QUF851980 REB851414:REB851980 RNX851414:RNX851980 RXT851414:RXT851980 SHP851414:SHP851980 SRL851414:SRL851980 TBH851414:TBH851980 TLD851414:TLD851980 TUZ851414:TUZ851980 UEV851414:UEV851980 UOR851414:UOR851980 UYN851414:UYN851980 VIJ851414:VIJ851980 VSF851414:VSF851980 WCB851414:WCB851980 WLX851414:WLX851980 WVT851414:WVT851980 J916951:J917517 JH916950:JH917516 TD916950:TD917516 ACZ916950:ACZ917516 AMV916950:AMV917516 AWR916950:AWR917516 BGN916950:BGN917516 BQJ916950:BQJ917516 CAF916950:CAF917516 CKB916950:CKB917516 CTX916950:CTX917516 DDT916950:DDT917516 DNP916950:DNP917516 DXL916950:DXL917516 EHH916950:EHH917516 ERD916950:ERD917516 FAZ916950:FAZ917516 FKV916950:FKV917516 FUR916950:FUR917516 GEN916950:GEN917516 GOJ916950:GOJ917516 GYF916950:GYF917516 HIB916950:HIB917516 HRX916950:HRX917516 IBT916950:IBT917516 ILP916950:ILP917516 IVL916950:IVL917516 JFH916950:JFH917516 JPD916950:JPD917516 JYZ916950:JYZ917516 KIV916950:KIV917516 KSR916950:KSR917516 LCN916950:LCN917516 LMJ916950:LMJ917516 LWF916950:LWF917516 MGB916950:MGB917516 MPX916950:MPX917516 MZT916950:MZT917516 NJP916950:NJP917516 NTL916950:NTL917516 ODH916950:ODH917516 OND916950:OND917516 OWZ916950:OWZ917516 PGV916950:PGV917516 PQR916950:PQR917516 QAN916950:QAN917516 QKJ916950:QKJ917516 QUF916950:QUF917516 REB916950:REB917516 RNX916950:RNX917516 RXT916950:RXT917516 SHP916950:SHP917516 SRL916950:SRL917516 TBH916950:TBH917516 TLD916950:TLD917516 TUZ916950:TUZ917516 UEV916950:UEV917516 UOR916950:UOR917516 UYN916950:UYN917516 VIJ916950:VIJ917516 VSF916950:VSF917516 WCB916950:WCB917516 WLX916950:WLX917516 WVT916950:WVT917516 J982487:J983053 JH982486:JH983052 TD982486:TD983052 ACZ982486:ACZ983052 AMV982486:AMV983052 AWR982486:AWR983052 BGN982486:BGN983052 BQJ982486:BQJ983052 CAF982486:CAF983052 CKB982486:CKB983052 CTX982486:CTX983052 DDT982486:DDT983052 DNP982486:DNP983052 DXL982486:DXL983052 EHH982486:EHH983052 ERD982486:ERD983052 FAZ982486:FAZ983052 FKV982486:FKV983052 FUR982486:FUR983052 GEN982486:GEN983052 GOJ982486:GOJ983052 GYF982486:GYF983052 HIB982486:HIB983052 HRX982486:HRX983052 IBT982486:IBT983052 ILP982486:ILP983052 IVL982486:IVL983052 JFH982486:JFH983052 JPD982486:JPD983052 JYZ982486:JYZ983052 KIV982486:KIV983052 KSR982486:KSR983052 LCN982486:LCN983052 LMJ982486:LMJ983052 LWF982486:LWF983052 MGB982486:MGB983052 MPX982486:MPX983052 MZT982486:MZT983052 NJP982486:NJP983052 NTL982486:NTL983052 ODH982486:ODH983052 OND982486:OND983052 OWZ982486:OWZ983052 PGV982486:PGV983052 PQR982486:PQR983052 QAN982486:QAN983052 QKJ982486:QKJ983052 QUF982486:QUF983052 REB982486:REB983052 RNX982486:RNX983052 RXT982486:RXT983052 SHP982486:SHP983052 SRL982486:SRL983052 TBH982486:TBH983052 TLD982486:TLD983052 TUZ982486:TUZ983052 UEV982486:UEV983052 UOR982486:UOR983052 UYN982486:UYN983052 VIJ982486:VIJ983052 VSF982486:VSF983052 WCB982486:WCB983052 WLX982486:WLX983052 WVT982486:WVT983052 WVR982486:WVR98305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H64983:H65549 JF64982:JF65548 TB64982:TB65548 ACX64982:ACX65548 AMT64982:AMT65548 AWP64982:AWP65548 BGL64982:BGL65548 BQH64982:BQH65548 CAD64982:CAD65548 CJZ64982:CJZ65548 CTV64982:CTV65548 DDR64982:DDR65548 DNN64982:DNN65548 DXJ64982:DXJ65548 EHF64982:EHF65548 ERB64982:ERB65548 FAX64982:FAX65548 FKT64982:FKT65548 FUP64982:FUP65548 GEL64982:GEL65548 GOH64982:GOH65548 GYD64982:GYD65548 HHZ64982:HHZ65548 HRV64982:HRV65548 IBR64982:IBR65548 ILN64982:ILN65548 IVJ64982:IVJ65548 JFF64982:JFF65548 JPB64982:JPB65548 JYX64982:JYX65548 KIT64982:KIT65548 KSP64982:KSP65548 LCL64982:LCL65548 LMH64982:LMH65548 LWD64982:LWD65548 MFZ64982:MFZ65548 MPV64982:MPV65548 MZR64982:MZR65548 NJN64982:NJN65548 NTJ64982:NTJ65548 ODF64982:ODF65548 ONB64982:ONB65548 OWX64982:OWX65548 PGT64982:PGT65548 PQP64982:PQP65548 QAL64982:QAL65548 QKH64982:QKH65548 QUD64982:QUD65548 RDZ64982:RDZ65548 RNV64982:RNV65548 RXR64982:RXR65548 SHN64982:SHN65548 SRJ64982:SRJ65548 TBF64982:TBF65548 TLB64982:TLB65548 TUX64982:TUX65548 UET64982:UET65548 UOP64982:UOP65548 UYL64982:UYL65548 VIH64982:VIH65548 VSD64982:VSD65548 WBZ64982:WBZ65548 WLV64982:WLV65548 WVR64982:WVR65548 H130519:H131085 JF130518:JF131084 TB130518:TB131084 ACX130518:ACX131084 AMT130518:AMT131084 AWP130518:AWP131084 BGL130518:BGL131084 BQH130518:BQH131084 CAD130518:CAD131084 CJZ130518:CJZ131084 CTV130518:CTV131084 DDR130518:DDR131084 DNN130518:DNN131084 DXJ130518:DXJ131084 EHF130518:EHF131084 ERB130518:ERB131084 FAX130518:FAX131084 FKT130518:FKT131084 FUP130518:FUP131084 GEL130518:GEL131084 GOH130518:GOH131084 GYD130518:GYD131084 HHZ130518:HHZ131084 HRV130518:HRV131084 IBR130518:IBR131084 ILN130518:ILN131084 IVJ130518:IVJ131084 JFF130518:JFF131084 JPB130518:JPB131084 JYX130518:JYX131084 KIT130518:KIT131084 KSP130518:KSP131084 LCL130518:LCL131084 LMH130518:LMH131084 LWD130518:LWD131084 MFZ130518:MFZ131084 MPV130518:MPV131084 MZR130518:MZR131084 NJN130518:NJN131084 NTJ130518:NTJ131084 ODF130518:ODF131084 ONB130518:ONB131084 OWX130518:OWX131084 PGT130518:PGT131084 PQP130518:PQP131084 QAL130518:QAL131084 QKH130518:QKH131084 QUD130518:QUD131084 RDZ130518:RDZ131084 RNV130518:RNV131084 RXR130518:RXR131084 SHN130518:SHN131084 SRJ130518:SRJ131084 TBF130518:TBF131084 TLB130518:TLB131084 TUX130518:TUX131084 UET130518:UET131084 UOP130518:UOP131084 UYL130518:UYL131084 VIH130518:VIH131084 VSD130518:VSD131084 WBZ130518:WBZ131084 WLV130518:WLV131084 WVR130518:WVR131084 H196055:H196621 JF196054:JF196620 TB196054:TB196620 ACX196054:ACX196620 AMT196054:AMT196620 AWP196054:AWP196620 BGL196054:BGL196620 BQH196054:BQH196620 CAD196054:CAD196620 CJZ196054:CJZ196620 CTV196054:CTV196620 DDR196054:DDR196620 DNN196054:DNN196620 DXJ196054:DXJ196620 EHF196054:EHF196620 ERB196054:ERB196620 FAX196054:FAX196620 FKT196054:FKT196620 FUP196054:FUP196620 GEL196054:GEL196620 GOH196054:GOH196620 GYD196054:GYD196620 HHZ196054:HHZ196620 HRV196054:HRV196620 IBR196054:IBR196620 ILN196054:ILN196620 IVJ196054:IVJ196620 JFF196054:JFF196620 JPB196054:JPB196620 JYX196054:JYX196620 KIT196054:KIT196620 KSP196054:KSP196620 LCL196054:LCL196620 LMH196054:LMH196620 LWD196054:LWD196620 MFZ196054:MFZ196620 MPV196054:MPV196620 MZR196054:MZR196620 NJN196054:NJN196620 NTJ196054:NTJ196620 ODF196054:ODF196620 ONB196054:ONB196620 OWX196054:OWX196620 PGT196054:PGT196620 PQP196054:PQP196620 QAL196054:QAL196620 QKH196054:QKH196620 QUD196054:QUD196620 RDZ196054:RDZ196620 RNV196054:RNV196620 RXR196054:RXR196620 SHN196054:SHN196620 SRJ196054:SRJ196620 TBF196054:TBF196620 TLB196054:TLB196620 TUX196054:TUX196620 UET196054:UET196620 UOP196054:UOP196620 UYL196054:UYL196620 VIH196054:VIH196620 VSD196054:VSD196620 WBZ196054:WBZ196620 WLV196054:WLV196620 WVR196054:WVR196620 H261591:H262157 JF261590:JF262156 TB261590:TB262156 ACX261590:ACX262156 AMT261590:AMT262156 AWP261590:AWP262156 BGL261590:BGL262156 BQH261590:BQH262156 CAD261590:CAD262156 CJZ261590:CJZ262156 CTV261590:CTV262156 DDR261590:DDR262156 DNN261590:DNN262156 DXJ261590:DXJ262156 EHF261590:EHF262156 ERB261590:ERB262156 FAX261590:FAX262156 FKT261590:FKT262156 FUP261590:FUP262156 GEL261590:GEL262156 GOH261590:GOH262156 GYD261590:GYD262156 HHZ261590:HHZ262156 HRV261590:HRV262156 IBR261590:IBR262156 ILN261590:ILN262156 IVJ261590:IVJ262156 JFF261590:JFF262156 JPB261590:JPB262156 JYX261590:JYX262156 KIT261590:KIT262156 KSP261590:KSP262156 LCL261590:LCL262156 LMH261590:LMH262156 LWD261590:LWD262156 MFZ261590:MFZ262156 MPV261590:MPV262156 MZR261590:MZR262156 NJN261590:NJN262156 NTJ261590:NTJ262156 ODF261590:ODF262156 ONB261590:ONB262156 OWX261590:OWX262156 PGT261590:PGT262156 PQP261590:PQP262156 QAL261590:QAL262156 QKH261590:QKH262156 QUD261590:QUD262156 RDZ261590:RDZ262156 RNV261590:RNV262156 RXR261590:RXR262156 SHN261590:SHN262156 SRJ261590:SRJ262156 TBF261590:TBF262156 TLB261590:TLB262156 TUX261590:TUX262156 UET261590:UET262156 UOP261590:UOP262156 UYL261590:UYL262156 VIH261590:VIH262156 VSD261590:VSD262156 WBZ261590:WBZ262156 WLV261590:WLV262156 WVR261590:WVR262156 H327127:H327693 JF327126:JF327692 TB327126:TB327692 ACX327126:ACX327692 AMT327126:AMT327692 AWP327126:AWP327692 BGL327126:BGL327692 BQH327126:BQH327692 CAD327126:CAD327692 CJZ327126:CJZ327692 CTV327126:CTV327692 DDR327126:DDR327692 DNN327126:DNN327692 DXJ327126:DXJ327692 EHF327126:EHF327692 ERB327126:ERB327692 FAX327126:FAX327692 FKT327126:FKT327692 FUP327126:FUP327692 GEL327126:GEL327692 GOH327126:GOH327692 GYD327126:GYD327692 HHZ327126:HHZ327692 HRV327126:HRV327692 IBR327126:IBR327692 ILN327126:ILN327692 IVJ327126:IVJ327692 JFF327126:JFF327692 JPB327126:JPB327692 JYX327126:JYX327692 KIT327126:KIT327692 KSP327126:KSP327692 LCL327126:LCL327692 LMH327126:LMH327692 LWD327126:LWD327692 MFZ327126:MFZ327692 MPV327126:MPV327692 MZR327126:MZR327692 NJN327126:NJN327692 NTJ327126:NTJ327692 ODF327126:ODF327692 ONB327126:ONB327692 OWX327126:OWX327692 PGT327126:PGT327692 PQP327126:PQP327692 QAL327126:QAL327692 QKH327126:QKH327692 QUD327126:QUD327692 RDZ327126:RDZ327692 RNV327126:RNV327692 RXR327126:RXR327692 SHN327126:SHN327692 SRJ327126:SRJ327692 TBF327126:TBF327692 TLB327126:TLB327692 TUX327126:TUX327692 UET327126:UET327692 UOP327126:UOP327692 UYL327126:UYL327692 VIH327126:VIH327692 VSD327126:VSD327692 WBZ327126:WBZ327692 WLV327126:WLV327692 WVR327126:WVR327692 H392663:H393229 JF392662:JF393228 TB392662:TB393228 ACX392662:ACX393228 AMT392662:AMT393228 AWP392662:AWP393228 BGL392662:BGL393228 BQH392662:BQH393228 CAD392662:CAD393228 CJZ392662:CJZ393228 CTV392662:CTV393228 DDR392662:DDR393228 DNN392662:DNN393228 DXJ392662:DXJ393228 EHF392662:EHF393228 ERB392662:ERB393228 FAX392662:FAX393228 FKT392662:FKT393228 FUP392662:FUP393228 GEL392662:GEL393228 GOH392662:GOH393228 GYD392662:GYD393228 HHZ392662:HHZ393228 HRV392662:HRV393228 IBR392662:IBR393228 ILN392662:ILN393228 IVJ392662:IVJ393228 JFF392662:JFF393228 JPB392662:JPB393228 JYX392662:JYX393228 KIT392662:KIT393228 KSP392662:KSP393228 LCL392662:LCL393228 LMH392662:LMH393228 LWD392662:LWD393228 MFZ392662:MFZ393228 MPV392662:MPV393228 MZR392662:MZR393228 NJN392662:NJN393228 NTJ392662:NTJ393228 ODF392662:ODF393228 ONB392662:ONB393228 OWX392662:OWX393228 PGT392662:PGT393228 PQP392662:PQP393228 QAL392662:QAL393228 QKH392662:QKH393228 QUD392662:QUD393228 RDZ392662:RDZ393228 RNV392662:RNV393228 RXR392662:RXR393228 SHN392662:SHN393228 SRJ392662:SRJ393228 TBF392662:TBF393228 TLB392662:TLB393228 TUX392662:TUX393228 UET392662:UET393228 UOP392662:UOP393228 UYL392662:UYL393228 VIH392662:VIH393228 VSD392662:VSD393228 WBZ392662:WBZ393228 WLV392662:WLV393228 WVR392662:WVR393228 H458199:H458765 JF458198:JF458764 TB458198:TB458764 ACX458198:ACX458764 AMT458198:AMT458764 AWP458198:AWP458764 BGL458198:BGL458764 BQH458198:BQH458764 CAD458198:CAD458764 CJZ458198:CJZ458764 CTV458198:CTV458764 DDR458198:DDR458764 DNN458198:DNN458764 DXJ458198:DXJ458764 EHF458198:EHF458764 ERB458198:ERB458764 FAX458198:FAX458764 FKT458198:FKT458764 FUP458198:FUP458764 GEL458198:GEL458764 GOH458198:GOH458764 GYD458198:GYD458764 HHZ458198:HHZ458764 HRV458198:HRV458764 IBR458198:IBR458764 ILN458198:ILN458764 IVJ458198:IVJ458764 JFF458198:JFF458764 JPB458198:JPB458764 JYX458198:JYX458764 KIT458198:KIT458764 KSP458198:KSP458764 LCL458198:LCL458764 LMH458198:LMH458764 LWD458198:LWD458764 MFZ458198:MFZ458764 MPV458198:MPV458764 MZR458198:MZR458764 NJN458198:NJN458764 NTJ458198:NTJ458764 ODF458198:ODF458764 ONB458198:ONB458764 OWX458198:OWX458764 PGT458198:PGT458764 PQP458198:PQP458764 QAL458198:QAL458764 QKH458198:QKH458764 QUD458198:QUD458764 RDZ458198:RDZ458764 RNV458198:RNV458764 RXR458198:RXR458764 SHN458198:SHN458764 SRJ458198:SRJ458764 TBF458198:TBF458764 TLB458198:TLB458764 TUX458198:TUX458764 UET458198:UET458764 UOP458198:UOP458764 UYL458198:UYL458764 VIH458198:VIH458764 VSD458198:VSD458764 WBZ458198:WBZ458764 WLV458198:WLV458764 WVR458198:WVR458764 H523735:H524301 JF523734:JF524300 TB523734:TB524300 ACX523734:ACX524300 AMT523734:AMT524300 AWP523734:AWP524300 BGL523734:BGL524300 BQH523734:BQH524300 CAD523734:CAD524300 CJZ523734:CJZ524300 CTV523734:CTV524300 DDR523734:DDR524300 DNN523734:DNN524300 DXJ523734:DXJ524300 EHF523734:EHF524300 ERB523734:ERB524300 FAX523734:FAX524300 FKT523734:FKT524300 FUP523734:FUP524300 GEL523734:GEL524300 GOH523734:GOH524300 GYD523734:GYD524300 HHZ523734:HHZ524300 HRV523734:HRV524300 IBR523734:IBR524300 ILN523734:ILN524300 IVJ523734:IVJ524300 JFF523734:JFF524300 JPB523734:JPB524300 JYX523734:JYX524300 KIT523734:KIT524300 KSP523734:KSP524300 LCL523734:LCL524300 LMH523734:LMH524300 LWD523734:LWD524300 MFZ523734:MFZ524300 MPV523734:MPV524300 MZR523734:MZR524300 NJN523734:NJN524300 NTJ523734:NTJ524300 ODF523734:ODF524300 ONB523734:ONB524300 OWX523734:OWX524300 PGT523734:PGT524300 PQP523734:PQP524300 QAL523734:QAL524300 QKH523734:QKH524300 QUD523734:QUD524300 RDZ523734:RDZ524300 RNV523734:RNV524300 RXR523734:RXR524300 SHN523734:SHN524300 SRJ523734:SRJ524300 TBF523734:TBF524300 TLB523734:TLB524300 TUX523734:TUX524300 UET523734:UET524300 UOP523734:UOP524300 UYL523734:UYL524300 VIH523734:VIH524300 VSD523734:VSD524300 WBZ523734:WBZ524300 WLV523734:WLV524300 WVR523734:WVR524300 H589271:H589837 JF589270:JF589836 TB589270:TB589836 ACX589270:ACX589836 AMT589270:AMT589836 AWP589270:AWP589836 BGL589270:BGL589836 BQH589270:BQH589836 CAD589270:CAD589836 CJZ589270:CJZ589836 CTV589270:CTV589836 DDR589270:DDR589836 DNN589270:DNN589836 DXJ589270:DXJ589836 EHF589270:EHF589836 ERB589270:ERB589836 FAX589270:FAX589836 FKT589270:FKT589836 FUP589270:FUP589836 GEL589270:GEL589836 GOH589270:GOH589836 GYD589270:GYD589836 HHZ589270:HHZ589836 HRV589270:HRV589836 IBR589270:IBR589836 ILN589270:ILN589836 IVJ589270:IVJ589836 JFF589270:JFF589836 JPB589270:JPB589836 JYX589270:JYX589836 KIT589270:KIT589836 KSP589270:KSP589836 LCL589270:LCL589836 LMH589270:LMH589836 LWD589270:LWD589836 MFZ589270:MFZ589836 MPV589270:MPV589836 MZR589270:MZR589836 NJN589270:NJN589836 NTJ589270:NTJ589836 ODF589270:ODF589836 ONB589270:ONB589836 OWX589270:OWX589836 PGT589270:PGT589836 PQP589270:PQP589836 QAL589270:QAL589836 QKH589270:QKH589836 QUD589270:QUD589836 RDZ589270:RDZ589836 RNV589270:RNV589836 RXR589270:RXR589836 SHN589270:SHN589836 SRJ589270:SRJ589836 TBF589270:TBF589836 TLB589270:TLB589836 TUX589270:TUX589836 UET589270:UET589836 UOP589270:UOP589836 UYL589270:UYL589836 VIH589270:VIH589836 VSD589270:VSD589836 WBZ589270:WBZ589836 WLV589270:WLV589836 WVR589270:WVR589836 H654807:H655373 JF654806:JF655372 TB654806:TB655372 ACX654806:ACX655372 AMT654806:AMT655372 AWP654806:AWP655372 BGL654806:BGL655372 BQH654806:BQH655372 CAD654806:CAD655372 CJZ654806:CJZ655372 CTV654806:CTV655372 DDR654806:DDR655372 DNN654806:DNN655372 DXJ654806:DXJ655372 EHF654806:EHF655372 ERB654806:ERB655372 FAX654806:FAX655372 FKT654806:FKT655372 FUP654806:FUP655372 GEL654806:GEL655372 GOH654806:GOH655372 GYD654806:GYD655372 HHZ654806:HHZ655372 HRV654806:HRV655372 IBR654806:IBR655372 ILN654806:ILN655372 IVJ654806:IVJ655372 JFF654806:JFF655372 JPB654806:JPB655372 JYX654806:JYX655372 KIT654806:KIT655372 KSP654806:KSP655372 LCL654806:LCL655372 LMH654806:LMH655372 LWD654806:LWD655372 MFZ654806:MFZ655372 MPV654806:MPV655372 MZR654806:MZR655372 NJN654806:NJN655372 NTJ654806:NTJ655372 ODF654806:ODF655372 ONB654806:ONB655372 OWX654806:OWX655372 PGT654806:PGT655372 PQP654806:PQP655372 QAL654806:QAL655372 QKH654806:QKH655372 QUD654806:QUD655372 RDZ654806:RDZ655372 RNV654806:RNV655372 RXR654806:RXR655372 SHN654806:SHN655372 SRJ654806:SRJ655372 TBF654806:TBF655372 TLB654806:TLB655372 TUX654806:TUX655372 UET654806:UET655372 UOP654806:UOP655372 UYL654806:UYL655372 VIH654806:VIH655372 VSD654806:VSD655372 WBZ654806:WBZ655372 WLV654806:WLV655372 WVR654806:WVR655372 H720343:H720909 JF720342:JF720908 TB720342:TB720908 ACX720342:ACX720908 AMT720342:AMT720908 AWP720342:AWP720908 BGL720342:BGL720908 BQH720342:BQH720908 CAD720342:CAD720908 CJZ720342:CJZ720908 CTV720342:CTV720908 DDR720342:DDR720908 DNN720342:DNN720908 DXJ720342:DXJ720908 EHF720342:EHF720908 ERB720342:ERB720908 FAX720342:FAX720908 FKT720342:FKT720908 FUP720342:FUP720908 GEL720342:GEL720908 GOH720342:GOH720908 GYD720342:GYD720908 HHZ720342:HHZ720908 HRV720342:HRV720908 IBR720342:IBR720908 ILN720342:ILN720908 IVJ720342:IVJ720908 JFF720342:JFF720908 JPB720342:JPB720908 JYX720342:JYX720908 KIT720342:KIT720908 KSP720342:KSP720908 LCL720342:LCL720908 LMH720342:LMH720908 LWD720342:LWD720908 MFZ720342:MFZ720908 MPV720342:MPV720908 MZR720342:MZR720908 NJN720342:NJN720908 NTJ720342:NTJ720908 ODF720342:ODF720908 ONB720342:ONB720908 OWX720342:OWX720908 PGT720342:PGT720908 PQP720342:PQP720908 QAL720342:QAL720908 QKH720342:QKH720908 QUD720342:QUD720908 RDZ720342:RDZ720908 RNV720342:RNV720908 RXR720342:RXR720908 SHN720342:SHN720908 SRJ720342:SRJ720908 TBF720342:TBF720908 TLB720342:TLB720908 TUX720342:TUX720908 UET720342:UET720908 UOP720342:UOP720908 UYL720342:UYL720908 VIH720342:VIH720908 VSD720342:VSD720908 WBZ720342:WBZ720908 WLV720342:WLV720908 WVR720342:WVR720908 H785879:H786445 JF785878:JF786444 TB785878:TB786444 ACX785878:ACX786444 AMT785878:AMT786444 AWP785878:AWP786444 BGL785878:BGL786444 BQH785878:BQH786444 CAD785878:CAD786444 CJZ785878:CJZ786444 CTV785878:CTV786444 DDR785878:DDR786444 DNN785878:DNN786444 DXJ785878:DXJ786444 EHF785878:EHF786444 ERB785878:ERB786444 FAX785878:FAX786444 FKT785878:FKT786444 FUP785878:FUP786444 GEL785878:GEL786444 GOH785878:GOH786444 GYD785878:GYD786444 HHZ785878:HHZ786444 HRV785878:HRV786444 IBR785878:IBR786444 ILN785878:ILN786444 IVJ785878:IVJ786444 JFF785878:JFF786444 JPB785878:JPB786444 JYX785878:JYX786444 KIT785878:KIT786444 KSP785878:KSP786444 LCL785878:LCL786444 LMH785878:LMH786444 LWD785878:LWD786444 MFZ785878:MFZ786444 MPV785878:MPV786444 MZR785878:MZR786444 NJN785878:NJN786444 NTJ785878:NTJ786444 ODF785878:ODF786444 ONB785878:ONB786444 OWX785878:OWX786444 PGT785878:PGT786444 PQP785878:PQP786444 QAL785878:QAL786444 QKH785878:QKH786444 QUD785878:QUD786444 RDZ785878:RDZ786444 RNV785878:RNV786444 RXR785878:RXR786444 SHN785878:SHN786444 SRJ785878:SRJ786444 TBF785878:TBF786444 TLB785878:TLB786444 TUX785878:TUX786444 UET785878:UET786444 UOP785878:UOP786444 UYL785878:UYL786444 VIH785878:VIH786444 VSD785878:VSD786444 WBZ785878:WBZ786444 WLV785878:WLV786444 WVR785878:WVR786444 H851415:H851981 JF851414:JF851980 TB851414:TB851980 ACX851414:ACX851980 AMT851414:AMT851980 AWP851414:AWP851980 BGL851414:BGL851980 BQH851414:BQH851980 CAD851414:CAD851980 CJZ851414:CJZ851980 CTV851414:CTV851980 DDR851414:DDR851980 DNN851414:DNN851980 DXJ851414:DXJ851980 EHF851414:EHF851980 ERB851414:ERB851980 FAX851414:FAX851980 FKT851414:FKT851980 FUP851414:FUP851980 GEL851414:GEL851980 GOH851414:GOH851980 GYD851414:GYD851980 HHZ851414:HHZ851980 HRV851414:HRV851980 IBR851414:IBR851980 ILN851414:ILN851980 IVJ851414:IVJ851980 JFF851414:JFF851980 JPB851414:JPB851980 JYX851414:JYX851980 KIT851414:KIT851980 KSP851414:KSP851980 LCL851414:LCL851980 LMH851414:LMH851980 LWD851414:LWD851980 MFZ851414:MFZ851980 MPV851414:MPV851980 MZR851414:MZR851980 NJN851414:NJN851980 NTJ851414:NTJ851980 ODF851414:ODF851980 ONB851414:ONB851980 OWX851414:OWX851980 PGT851414:PGT851980 PQP851414:PQP851980 QAL851414:QAL851980 QKH851414:QKH851980 QUD851414:QUD851980 RDZ851414:RDZ851980 RNV851414:RNV851980 RXR851414:RXR851980 SHN851414:SHN851980 SRJ851414:SRJ851980 TBF851414:TBF851980 TLB851414:TLB851980 TUX851414:TUX851980 UET851414:UET851980 UOP851414:UOP851980 UYL851414:UYL851980 VIH851414:VIH851980 VSD851414:VSD851980 WBZ851414:WBZ851980 WLV851414:WLV851980 WVR851414:WVR851980 H916951:H917517 JF916950:JF917516 TB916950:TB917516 ACX916950:ACX917516 AMT916950:AMT917516 AWP916950:AWP917516 BGL916950:BGL917516 BQH916950:BQH917516 CAD916950:CAD917516 CJZ916950:CJZ917516 CTV916950:CTV917516 DDR916950:DDR917516 DNN916950:DNN917516 DXJ916950:DXJ917516 EHF916950:EHF917516 ERB916950:ERB917516 FAX916950:FAX917516 FKT916950:FKT917516 FUP916950:FUP917516 GEL916950:GEL917516 GOH916950:GOH917516 GYD916950:GYD917516 HHZ916950:HHZ917516 HRV916950:HRV917516 IBR916950:IBR917516 ILN916950:ILN917516 IVJ916950:IVJ917516 JFF916950:JFF917516 JPB916950:JPB917516 JYX916950:JYX917516 KIT916950:KIT917516 KSP916950:KSP917516 LCL916950:LCL917516 LMH916950:LMH917516 LWD916950:LWD917516 MFZ916950:MFZ917516 MPV916950:MPV917516 MZR916950:MZR917516 NJN916950:NJN917516 NTJ916950:NTJ917516 ODF916950:ODF917516 ONB916950:ONB917516 OWX916950:OWX917516 PGT916950:PGT917516 PQP916950:PQP917516 QAL916950:QAL917516 QKH916950:QKH917516 QUD916950:QUD917516 RDZ916950:RDZ917516 RNV916950:RNV917516 RXR916950:RXR917516 SHN916950:SHN917516 SRJ916950:SRJ917516 TBF916950:TBF917516 TLB916950:TLB917516 TUX916950:TUX917516 UET916950:UET917516 UOP916950:UOP917516 UYL916950:UYL917516 VIH916950:VIH917516 VSD916950:VSD917516 WBZ916950:WBZ917516 WLV916950:WLV917516 WVR916950:WVR917516 H982487:H983053 JF982486:JF983052 TB982486:TB983052 ACX982486:ACX983052 AMT982486:AMT983052 AWP982486:AWP983052 BGL982486:BGL983052 BQH982486:BQH983052 CAD982486:CAD983052 CJZ982486:CJZ983052 CTV982486:CTV983052 DDR982486:DDR983052 DNN982486:DNN983052 DXJ982486:DXJ983052 EHF982486:EHF983052 ERB982486:ERB983052 FAX982486:FAX983052 FKT982486:FKT983052 FUP982486:FUP983052 GEL982486:GEL983052 GOH982486:GOH983052 GYD982486:GYD983052 HHZ982486:HHZ983052 HRV982486:HRV983052 IBR982486:IBR983052 ILN982486:ILN983052 IVJ982486:IVJ983052 JFF982486:JFF983052 JPB982486:JPB983052 JYX982486:JYX983052 KIT982486:KIT983052 KSP982486:KSP983052 LCL982486:LCL983052 LMH982486:LMH983052 LWD982486:LWD983052 MFZ982486:MFZ983052 MPV982486:MPV983052 MZR982486:MZR983052 NJN982486:NJN983052 NTJ982486:NTJ983052 ODF982486:ODF983052 ONB982486:ONB983052 OWX982486:OWX983052 PGT982486:PGT983052 PQP982486:PQP983052 QAL982486:QAL983052 QKH982486:QKH983052 QUD982486:QUD983052 RDZ982486:RDZ983052 RNV982486:RNV983052 RXR982486:RXR983052 SHN982486:SHN983052 SRJ982486:SRJ983052 TBF982486:TBF983052 TLB982486:TLB983052 TUX982486:TUX983052 UET982486:UET983052 UOP982486:UOP983052 UYL982486:UYL983052 VIH982486:VIH983052 VSD982486:VSD983052 WBZ982486:WBZ983052 WLV982486:WLV983052 J12:J111" xr:uid="{00000000-0002-0000-0200-000001000000}">
      <formula1>0</formula1>
    </dataValidation>
  </dataValidations>
  <printOptions horizontalCentered="1" verticalCentered="1"/>
  <pageMargins left="0.39370078740157483" right="0.39370078740157483" top="0.78740157480314965" bottom="0.78740157480314965" header="0.51181102362204722" footer="0.51181102362204722"/>
  <pageSetup paperSize="9" scale="50" fitToHeight="100" orientation="landscape" blackAndWhite="1" r:id="rId1"/>
  <headerFooter alignWithMargins="0"/>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68"/>
  <sheetViews>
    <sheetView zoomScaleNormal="100" zoomScalePageLayoutView="50" workbookViewId="0">
      <selection activeCell="B1" sqref="B1"/>
    </sheetView>
  </sheetViews>
  <sheetFormatPr defaultColWidth="8.88671875" defaultRowHeight="13.2" x14ac:dyDescent="0.25"/>
  <cols>
    <col min="1" max="1" width="3.33203125" style="10" customWidth="1"/>
    <col min="2" max="2" width="35.6640625" style="10" customWidth="1"/>
    <col min="3" max="3" width="8.88671875" style="10"/>
    <col min="4" max="4" width="35.6640625" style="10" customWidth="1"/>
    <col min="5" max="5" width="8.88671875" style="10"/>
    <col min="6" max="7" width="3.44140625" style="10" customWidth="1"/>
    <col min="8" max="8" width="32.6640625" style="10" customWidth="1"/>
    <col min="9" max="9" width="14.33203125" style="10" customWidth="1"/>
    <col min="10" max="12" width="10.6640625" style="10" customWidth="1"/>
    <col min="13" max="13" width="3.44140625" style="10" customWidth="1"/>
    <col min="14" max="16384" width="8.88671875" style="10"/>
  </cols>
  <sheetData>
    <row r="1" spans="2:12" ht="18.75" customHeight="1" x14ac:dyDescent="0.3">
      <c r="B1" s="95" t="str">
        <f>IF(ISBLANK('Hier Starten'!C4),"Naam VZW niet ingevuld",'Hier Starten'!C4)</f>
        <v>Naam VZW niet ingevuld</v>
      </c>
    </row>
    <row r="2" spans="2:12" ht="14.4" x14ac:dyDescent="0.3">
      <c r="B2" s="50" t="str">
        <f>IF(ISBLANK('Hier Starten'!C6),"Naam VZW niet ingevuld",'Hier Starten'!C6)</f>
        <v>RPR Ondernemingsrechtbank …</v>
      </c>
      <c r="C2" s="9"/>
      <c r="D2" s="8"/>
      <c r="E2" s="8"/>
      <c r="F2" s="8"/>
    </row>
    <row r="3" spans="2:12" ht="14.4" x14ac:dyDescent="0.3">
      <c r="B3" s="95" t="str">
        <f>IF(ISBLANK('Hier Starten'!C8),"Adres niet ingevuld",'Hier Starten'!C8)</f>
        <v>Adres niet ingevuld</v>
      </c>
      <c r="C3" s="9"/>
      <c r="D3" s="8"/>
      <c r="E3" s="8"/>
      <c r="F3" s="8"/>
    </row>
    <row r="4" spans="2:12" ht="14.4" x14ac:dyDescent="0.3">
      <c r="B4" s="95" t="str">
        <f>IF(ISBLANK('Hier Starten'!C10),"Woonplaats niet ingevuld",'Hier Starten'!C9&amp;" "&amp;'Hier Starten'!C10)</f>
        <v>Woonplaats niet ingevuld</v>
      </c>
      <c r="C4" s="9"/>
      <c r="D4" s="8"/>
      <c r="E4" s="8"/>
      <c r="F4" s="8"/>
    </row>
    <row r="5" spans="2:12" ht="14.4" x14ac:dyDescent="0.3">
      <c r="B5" s="95" t="str">
        <f>IF(ISBLANK('Hier Starten'!C11),"Website en Emailadres (als officieel) niet ingevuld",'Hier Starten'!C11)</f>
        <v>Website en Emailadres (als officieel) niet ingevuld</v>
      </c>
      <c r="C5" s="9"/>
      <c r="D5" s="8"/>
      <c r="E5" s="8"/>
      <c r="F5" s="8"/>
    </row>
    <row r="6" spans="2:12" ht="14.4" x14ac:dyDescent="0.3">
      <c r="B6" s="95" t="str">
        <f>IF(ISBLANK('Hier Starten'!C5),"Ondernemingsnummer niet ingevuld",'Hier Starten'!C5)</f>
        <v>Ondernemingsnummer niet ingevuld</v>
      </c>
      <c r="C6" s="11"/>
      <c r="D6" s="8"/>
      <c r="E6" s="11"/>
      <c r="F6" s="11"/>
    </row>
    <row r="7" spans="2:12" ht="31.2" x14ac:dyDescent="0.6">
      <c r="B7" s="98" t="str">
        <f>("Jaarrekening "&amp;TEXT('Hier Starten'!C19,"dd/mm/jjjj")&amp;" - "&amp;TEXT('Hier Starten'!C20,"dd/mm/jjjj"))</f>
        <v>Jaarrekening 01/01/2023 - 00/01/1900</v>
      </c>
      <c r="C7" s="99"/>
      <c r="D7" s="100"/>
      <c r="E7" s="96"/>
      <c r="F7" s="96"/>
      <c r="G7" s="43"/>
      <c r="H7" s="43"/>
    </row>
    <row r="8" spans="2:12" ht="18.75" customHeight="1" x14ac:dyDescent="0.3">
      <c r="B8" s="106" t="s">
        <v>54</v>
      </c>
      <c r="C8" s="96"/>
      <c r="D8" s="97"/>
      <c r="E8" s="96"/>
      <c r="F8" s="96"/>
      <c r="G8" s="43"/>
      <c r="H8" s="43"/>
    </row>
    <row r="9" spans="2:12" ht="21" x14ac:dyDescent="0.4">
      <c r="B9" s="102" t="s">
        <v>24</v>
      </c>
      <c r="C9" s="103"/>
      <c r="D9" s="104"/>
      <c r="E9" s="103"/>
      <c r="F9" s="103"/>
      <c r="G9" s="105"/>
      <c r="H9" s="102" t="s">
        <v>47</v>
      </c>
      <c r="I9" s="105"/>
    </row>
    <row r="10" spans="2:12" ht="18.75" customHeight="1" thickBot="1" x14ac:dyDescent="0.45">
      <c r="B10" s="101"/>
      <c r="C10" s="96"/>
      <c r="D10" s="97"/>
      <c r="E10" s="96"/>
      <c r="F10" s="96"/>
      <c r="G10" s="43"/>
      <c r="H10" s="43"/>
    </row>
    <row r="11" spans="2:12" ht="30" customHeight="1" x14ac:dyDescent="0.3">
      <c r="B11" s="186" t="s">
        <v>21</v>
      </c>
      <c r="C11" s="187"/>
      <c r="D11" s="188" t="s">
        <v>0</v>
      </c>
      <c r="E11" s="189"/>
      <c r="F11" s="107"/>
      <c r="G11" s="43"/>
      <c r="H11" s="115" t="s">
        <v>3</v>
      </c>
      <c r="I11" s="24" t="s">
        <v>55</v>
      </c>
      <c r="J11" s="24" t="s">
        <v>48</v>
      </c>
      <c r="K11" s="24" t="s">
        <v>50</v>
      </c>
      <c r="L11" s="25" t="s">
        <v>49</v>
      </c>
    </row>
    <row r="12" spans="2:12" s="17" customFormat="1" ht="18.75" customHeight="1" x14ac:dyDescent="0.3">
      <c r="B12" s="109" t="s">
        <v>3</v>
      </c>
      <c r="C12" s="110" t="s">
        <v>25</v>
      </c>
      <c r="D12" s="111" t="s">
        <v>3</v>
      </c>
      <c r="E12" s="112" t="s">
        <v>25</v>
      </c>
      <c r="F12" s="113"/>
      <c r="G12" s="114"/>
      <c r="H12" s="121" t="str">
        <f>Ontvangsten_tabel[[#Headers],[Bedrag - Rekening 1]]</f>
        <v>Bedrag - Rekening 1</v>
      </c>
      <c r="I12" s="31">
        <f>'Hier Starten'!C13</f>
        <v>0</v>
      </c>
      <c r="J12" s="23">
        <f>'Hier Starten'!D13</f>
        <v>0</v>
      </c>
      <c r="K12" s="32">
        <f>+Ontvangsten_tabel[[#Totals],[Bedrag - Rekening 1]]-Uitgaven_tabel[[#Totals],[Bedrag - Rekening 1]]</f>
        <v>500</v>
      </c>
      <c r="L12" s="27">
        <f>J12+K12</f>
        <v>500</v>
      </c>
    </row>
    <row r="13" spans="2:12" s="17" customFormat="1" ht="16.5" customHeight="1" x14ac:dyDescent="0.3">
      <c r="B13" s="205" t="str">
        <f>Uitgaven_tabel[[#Headers],[Goederen]]</f>
        <v>Goederen</v>
      </c>
      <c r="C13" s="117">
        <f>Uitgaven_tabel[[#Totals],[Goederen]]</f>
        <v>500</v>
      </c>
      <c r="D13" s="118" t="str">
        <f>Ontvangsten_tabel[[#Headers],[Lidgeld]]</f>
        <v>Lidgeld</v>
      </c>
      <c r="E13" s="119">
        <f>Ontvangsten_tabel[[#Totals],[Lidgeld]]</f>
        <v>0</v>
      </c>
      <c r="F13" s="120"/>
      <c r="G13" s="114"/>
      <c r="H13" s="121" t="str">
        <f>Ontvangsten_tabel[[#Headers],[Bedrag - Rekening 2]]</f>
        <v>Bedrag - Rekening 2</v>
      </c>
      <c r="I13" s="31">
        <f>'Hier Starten'!C14</f>
        <v>0</v>
      </c>
      <c r="J13" s="23">
        <f>'Hier Starten'!D14</f>
        <v>0</v>
      </c>
      <c r="K13" s="32">
        <f>+Ontvangsten_tabel[[#Totals],[Bedrag - Rekening 2]]-Uitgaven_tabel[[#Totals],[Bedrag - Rekening 2]]</f>
        <v>0</v>
      </c>
      <c r="L13" s="27">
        <f t="shared" ref="L13:L16" si="0">J13+K13</f>
        <v>0</v>
      </c>
    </row>
    <row r="14" spans="2:12" s="17" customFormat="1" ht="16.5" customHeight="1" x14ac:dyDescent="0.3">
      <c r="B14" s="116" t="str">
        <f>Uitgaven_tabel[[#Headers],[Bezoldigingen]]</f>
        <v>Bezoldigingen</v>
      </c>
      <c r="C14" s="117">
        <f>Uitgaven_tabel[[#Totals],[Bezoldigingen]]</f>
        <v>0</v>
      </c>
      <c r="D14" s="118" t="str">
        <f>Ontvangsten_tabel[[#Headers],[Schenkingen en legaten]]</f>
        <v>Schenkingen en legaten</v>
      </c>
      <c r="E14" s="119">
        <f>Ontvangsten_tabel[[#Totals],[Schenkingen en legaten]]</f>
        <v>0</v>
      </c>
      <c r="F14" s="120"/>
      <c r="G14" s="114"/>
      <c r="H14" s="121" t="str">
        <f>Ontvangsten_tabel[[#Headers],[Bedrag - Rekening 3]]</f>
        <v>Bedrag - Rekening 3</v>
      </c>
      <c r="I14" s="31">
        <f>'Hier Starten'!C15</f>
        <v>0</v>
      </c>
      <c r="J14" s="23">
        <f>'Hier Starten'!D15</f>
        <v>0</v>
      </c>
      <c r="K14" s="32">
        <f>+Ontvangsten_tabel[[#Totals],[Bedrag - Rekening 3]]-Uitgaven_tabel[[#Totals],[Bedrag - Rekening 3]]</f>
        <v>0</v>
      </c>
      <c r="L14" s="27">
        <f t="shared" si="0"/>
        <v>0</v>
      </c>
    </row>
    <row r="15" spans="2:12" s="17" customFormat="1" ht="16.5" customHeight="1" x14ac:dyDescent="0.3">
      <c r="B15" s="116" t="str">
        <f>Uitgaven_tabel[[#Headers],[Diensten en diverse goederen]]</f>
        <v>Diensten en diverse goederen</v>
      </c>
      <c r="C15" s="117">
        <f>Uitgaven_tabel[[#Totals],[Diensten en diverse goederen]]</f>
        <v>175</v>
      </c>
      <c r="D15" s="118" t="str">
        <f>Ontvangsten_tabel[[#Headers],[Subsidies]]</f>
        <v>Subsidies</v>
      </c>
      <c r="E15" s="119">
        <f>Ontvangsten_tabel[[#Totals],[Subsidies]]</f>
        <v>0</v>
      </c>
      <c r="F15" s="120"/>
      <c r="G15" s="114"/>
      <c r="H15" s="121" t="str">
        <f>Ontvangsten_tabel[[#Headers],[Bedrag - Kas 1]]</f>
        <v>Bedrag - Kas 1</v>
      </c>
      <c r="I15" s="31"/>
      <c r="J15" s="23">
        <f>'Hier Starten'!D16</f>
        <v>0</v>
      </c>
      <c r="K15" s="32">
        <f>+Ontvangsten_tabel[[#Totals],[Bedrag - Kas 1]]-Uitgaven_tabel[[#Totals],[Bedrag - Kas 1]]</f>
        <v>-175</v>
      </c>
      <c r="L15" s="27">
        <f t="shared" si="0"/>
        <v>-175</v>
      </c>
    </row>
    <row r="16" spans="2:12" s="17" customFormat="1" ht="16.5" customHeight="1" thickBot="1" x14ac:dyDescent="0.35">
      <c r="B16" s="206" t="str">
        <f>Uitgaven_tabel[[#Headers],[Andere uitgaven]]</f>
        <v>Andere uitgaven</v>
      </c>
      <c r="C16" s="123">
        <f>SUM(Uitgaven_tabel[[#Totals],[Andere uitgaven]:[Andere uitgaven3]])</f>
        <v>0</v>
      </c>
      <c r="D16" s="124" t="str">
        <f>Ontvangsten_tabel[[#Headers],[Andere ontvangsten]]</f>
        <v>Andere ontvangsten</v>
      </c>
      <c r="E16" s="125">
        <f>SUM(Ontvangsten_tabel[[#Totals],[Andere ontvangsten]:[Andere ontvangsten3]])</f>
        <v>1000</v>
      </c>
      <c r="F16" s="120"/>
      <c r="G16" s="114"/>
      <c r="H16" s="126" t="str">
        <f>Ontvangsten_tabel[[#Headers],[Bedrag - Kas 2]]</f>
        <v>Bedrag - Kas 2</v>
      </c>
      <c r="I16" s="33"/>
      <c r="J16" s="29">
        <f>'Hier Starten'!D17</f>
        <v>0</v>
      </c>
      <c r="K16" s="34">
        <f>+Ontvangsten_tabel[[#Totals],[Bedrag - Kas 2]]-Uitgaven_tabel[[#Totals],[Bedrag - Kas 2]]</f>
        <v>0</v>
      </c>
      <c r="L16" s="30">
        <f t="shared" si="0"/>
        <v>0</v>
      </c>
    </row>
    <row r="17" spans="2:13" s="17" customFormat="1" ht="16.5" customHeight="1" thickBot="1" x14ac:dyDescent="0.35">
      <c r="B17" s="128" t="s">
        <v>26</v>
      </c>
      <c r="C17" s="129">
        <f>SUM(C13:C16)</f>
        <v>675</v>
      </c>
      <c r="D17" s="130" t="s">
        <v>27</v>
      </c>
      <c r="E17" s="131">
        <f>SUM(E13:E16)</f>
        <v>1000</v>
      </c>
      <c r="F17" s="120"/>
      <c r="G17" s="114"/>
      <c r="H17" s="127" t="s">
        <v>56</v>
      </c>
      <c r="I17" s="35"/>
      <c r="J17" s="36">
        <f>SUM(J12:J16)</f>
        <v>0</v>
      </c>
      <c r="K17" s="36">
        <f t="shared" ref="K17:L17" si="1">SUM(K12:K16)</f>
        <v>325</v>
      </c>
      <c r="L17" s="37">
        <f t="shared" si="1"/>
        <v>325</v>
      </c>
    </row>
    <row r="18" spans="2:13" s="17" customFormat="1" ht="16.5" customHeight="1" x14ac:dyDescent="0.3">
      <c r="B18" s="210"/>
      <c r="C18" s="211"/>
      <c r="D18" s="210"/>
      <c r="E18" s="211"/>
      <c r="F18" s="120"/>
      <c r="G18" s="114"/>
      <c r="H18" s="108"/>
      <c r="I18" s="28"/>
      <c r="J18" s="28"/>
      <c r="K18" s="28"/>
      <c r="L18" s="28"/>
      <c r="M18" s="28"/>
    </row>
    <row r="19" spans="2:13" s="17" customFormat="1" ht="18.75" customHeight="1" x14ac:dyDescent="0.3">
      <c r="B19" s="106" t="s">
        <v>54</v>
      </c>
      <c r="C19" s="96"/>
      <c r="D19" s="97"/>
      <c r="E19" s="96"/>
      <c r="F19" s="132"/>
      <c r="G19" s="114"/>
      <c r="H19" s="43"/>
      <c r="I19" s="10"/>
      <c r="J19" s="10"/>
      <c r="K19" s="10"/>
      <c r="L19" s="10"/>
      <c r="M19" s="28"/>
    </row>
    <row r="20" spans="2:13" ht="18.75" customHeight="1" x14ac:dyDescent="0.4">
      <c r="B20" s="102" t="s">
        <v>93</v>
      </c>
      <c r="C20" s="96"/>
      <c r="D20" s="97"/>
      <c r="E20" s="96"/>
      <c r="F20" s="96"/>
      <c r="G20" s="43"/>
      <c r="H20" s="133"/>
    </row>
    <row r="21" spans="2:13" ht="21.6" thickBot="1" x14ac:dyDescent="0.45">
      <c r="B21" s="101"/>
      <c r="C21" s="96"/>
      <c r="D21" s="97"/>
      <c r="E21" s="96"/>
      <c r="F21" s="96"/>
      <c r="G21" s="43"/>
      <c r="H21" s="43"/>
    </row>
    <row r="22" spans="2:13" ht="18.75" customHeight="1" x14ac:dyDescent="0.35">
      <c r="B22" s="199" t="s">
        <v>57</v>
      </c>
      <c r="C22" s="200"/>
      <c r="D22" s="200"/>
      <c r="E22" s="201"/>
      <c r="F22" s="96"/>
      <c r="G22" s="43"/>
      <c r="H22" s="108"/>
      <c r="I22" s="28"/>
      <c r="J22" s="28"/>
      <c r="K22" s="28"/>
      <c r="L22" s="28"/>
    </row>
    <row r="23" spans="2:13" ht="37.799999999999997" customHeight="1" x14ac:dyDescent="0.35">
      <c r="B23" s="193"/>
      <c r="C23" s="194"/>
      <c r="D23" s="194"/>
      <c r="E23" s="195"/>
      <c r="F23" s="134"/>
      <c r="G23" s="43"/>
      <c r="H23" s="136"/>
      <c r="I23" s="26"/>
      <c r="J23" s="26"/>
      <c r="K23" s="26"/>
      <c r="L23" s="26"/>
      <c r="M23" s="28"/>
    </row>
    <row r="24" spans="2:13" ht="18" x14ac:dyDescent="0.35">
      <c r="B24" s="202" t="s">
        <v>58</v>
      </c>
      <c r="C24" s="203"/>
      <c r="D24" s="203"/>
      <c r="E24" s="204"/>
      <c r="F24" s="135"/>
      <c r="G24" s="43"/>
      <c r="H24" s="136"/>
      <c r="I24" s="26"/>
      <c r="J24" s="26"/>
      <c r="K24" s="26"/>
      <c r="L24" s="26"/>
      <c r="M24" s="26"/>
    </row>
    <row r="25" spans="2:13" ht="37.799999999999997" customHeight="1" x14ac:dyDescent="0.35">
      <c r="B25" s="193"/>
      <c r="C25" s="194"/>
      <c r="D25" s="194"/>
      <c r="E25" s="195"/>
      <c r="F25" s="134"/>
      <c r="G25" s="43"/>
      <c r="H25" s="43"/>
      <c r="M25" s="26"/>
    </row>
    <row r="26" spans="2:13" ht="18" x14ac:dyDescent="0.35">
      <c r="B26" s="196" t="s">
        <v>59</v>
      </c>
      <c r="C26" s="197"/>
      <c r="D26" s="197"/>
      <c r="E26" s="198"/>
      <c r="F26" s="135"/>
      <c r="G26" s="43"/>
      <c r="H26" s="114"/>
      <c r="I26" s="17"/>
      <c r="J26" s="17"/>
      <c r="K26" s="17"/>
      <c r="L26" s="17"/>
    </row>
    <row r="27" spans="2:13" s="17" customFormat="1" ht="37.799999999999997" customHeight="1" x14ac:dyDescent="0.35">
      <c r="B27" s="207"/>
      <c r="C27" s="208"/>
      <c r="D27" s="208"/>
      <c r="E27" s="209"/>
      <c r="F27" s="134"/>
      <c r="G27" s="114"/>
      <c r="H27" s="114"/>
    </row>
    <row r="28" spans="2:13" s="17" customFormat="1" ht="16.8" customHeight="1" x14ac:dyDescent="0.35">
      <c r="B28" s="196" t="s">
        <v>110</v>
      </c>
      <c r="C28" s="197"/>
      <c r="D28" s="197"/>
      <c r="E28" s="198"/>
      <c r="F28" s="134"/>
      <c r="G28" s="114"/>
      <c r="H28" s="114"/>
    </row>
    <row r="29" spans="2:13" ht="41.25" customHeight="1" x14ac:dyDescent="0.3">
      <c r="B29" s="136"/>
      <c r="C29" s="96"/>
      <c r="D29" s="136"/>
      <c r="E29" s="96"/>
      <c r="F29" s="135"/>
      <c r="G29" s="43"/>
      <c r="H29" s="43"/>
    </row>
    <row r="30" spans="2:13" ht="16.5" customHeight="1" x14ac:dyDescent="0.3">
      <c r="B30" s="136"/>
      <c r="C30" s="96"/>
      <c r="D30" s="136"/>
      <c r="E30" s="96"/>
      <c r="F30" s="96"/>
      <c r="G30" s="43"/>
      <c r="H30" s="43"/>
    </row>
    <row r="31" spans="2:13" ht="16.5" customHeight="1" x14ac:dyDescent="0.4">
      <c r="B31" s="102" t="s">
        <v>77</v>
      </c>
      <c r="C31" s="96"/>
      <c r="D31" s="97"/>
      <c r="E31" s="96"/>
      <c r="F31" s="96"/>
      <c r="G31" s="43"/>
      <c r="H31" s="133"/>
    </row>
    <row r="32" spans="2:13" ht="21.6" thickBot="1" x14ac:dyDescent="0.45">
      <c r="B32" s="101"/>
      <c r="C32" s="96"/>
      <c r="D32" s="97"/>
      <c r="E32" s="96"/>
      <c r="F32" s="96"/>
      <c r="G32" s="43"/>
      <c r="H32" s="43"/>
    </row>
    <row r="33" spans="2:12" ht="18.75" customHeight="1" x14ac:dyDescent="0.3">
      <c r="B33" s="186" t="s">
        <v>60</v>
      </c>
      <c r="C33" s="187"/>
      <c r="D33" s="188" t="s">
        <v>61</v>
      </c>
      <c r="E33" s="189"/>
      <c r="F33" s="96"/>
      <c r="G33" s="43"/>
      <c r="H33" s="114"/>
      <c r="I33" s="17"/>
      <c r="J33" s="17"/>
      <c r="K33" s="17"/>
      <c r="L33" s="17"/>
    </row>
    <row r="34" spans="2:12" s="17" customFormat="1" ht="16.5" customHeight="1" x14ac:dyDescent="0.3">
      <c r="B34" s="138" t="s">
        <v>3</v>
      </c>
      <c r="C34" s="110" t="s">
        <v>25</v>
      </c>
      <c r="D34" s="139" t="s">
        <v>3</v>
      </c>
      <c r="E34" s="112" t="s">
        <v>25</v>
      </c>
      <c r="F34" s="137"/>
      <c r="G34" s="114"/>
      <c r="H34" s="114"/>
    </row>
    <row r="35" spans="2:12" s="17" customFormat="1" ht="41.4" x14ac:dyDescent="0.3">
      <c r="B35" s="140" t="s">
        <v>111</v>
      </c>
      <c r="C35" s="141">
        <v>0</v>
      </c>
      <c r="D35" s="142" t="s">
        <v>62</v>
      </c>
      <c r="E35" s="125">
        <v>0</v>
      </c>
      <c r="F35" s="113"/>
      <c r="G35" s="114"/>
      <c r="H35" s="114"/>
    </row>
    <row r="36" spans="2:12" s="17" customFormat="1" ht="36" customHeight="1" x14ac:dyDescent="0.3">
      <c r="B36" s="140" t="s">
        <v>115</v>
      </c>
      <c r="C36" s="141">
        <v>0</v>
      </c>
      <c r="D36" s="142" t="s">
        <v>63</v>
      </c>
      <c r="E36" s="125">
        <v>0</v>
      </c>
      <c r="F36" s="120"/>
      <c r="G36" s="114"/>
      <c r="H36" s="114"/>
    </row>
    <row r="37" spans="2:12" s="17" customFormat="1" ht="41.4" x14ac:dyDescent="0.3">
      <c r="B37" s="140" t="s">
        <v>102</v>
      </c>
      <c r="C37" s="141">
        <v>0</v>
      </c>
      <c r="D37" s="142" t="s">
        <v>64</v>
      </c>
      <c r="E37" s="125">
        <v>0</v>
      </c>
      <c r="F37" s="120"/>
      <c r="G37" s="114"/>
      <c r="H37" s="114"/>
    </row>
    <row r="38" spans="2:12" s="17" customFormat="1" ht="36" customHeight="1" x14ac:dyDescent="0.3">
      <c r="B38" s="144" t="s">
        <v>78</v>
      </c>
      <c r="C38" s="141">
        <v>0</v>
      </c>
      <c r="D38" s="145" t="s">
        <v>112</v>
      </c>
      <c r="E38" s="143">
        <v>0</v>
      </c>
      <c r="F38" s="120"/>
      <c r="G38" s="114"/>
      <c r="H38" s="114"/>
    </row>
    <row r="39" spans="2:12" s="17" customFormat="1" ht="13.8" x14ac:dyDescent="0.3">
      <c r="B39" s="144" t="s">
        <v>114</v>
      </c>
      <c r="C39" s="141">
        <v>0</v>
      </c>
      <c r="D39" s="215" t="s">
        <v>65</v>
      </c>
      <c r="E39" s="218">
        <v>0</v>
      </c>
      <c r="F39" s="120"/>
      <c r="G39" s="114"/>
      <c r="H39" s="114"/>
    </row>
    <row r="40" spans="2:12" s="17" customFormat="1" ht="36" customHeight="1" x14ac:dyDescent="0.3">
      <c r="B40" s="144" t="s">
        <v>66</v>
      </c>
      <c r="C40" s="141">
        <v>0</v>
      </c>
      <c r="D40" s="216"/>
      <c r="E40" s="219"/>
      <c r="F40" s="120"/>
      <c r="G40" s="114"/>
      <c r="H40" s="114"/>
    </row>
    <row r="41" spans="2:12" s="17" customFormat="1" ht="13.8" x14ac:dyDescent="0.3">
      <c r="B41" s="144" t="s">
        <v>113</v>
      </c>
      <c r="C41" s="141">
        <f>L17</f>
        <v>325</v>
      </c>
      <c r="D41" s="216"/>
      <c r="E41" s="219"/>
      <c r="F41" s="120"/>
      <c r="G41" s="114"/>
      <c r="H41" s="114"/>
    </row>
    <row r="42" spans="2:12" s="17" customFormat="1" ht="18" customHeight="1" x14ac:dyDescent="0.3">
      <c r="B42" s="146" t="s">
        <v>67</v>
      </c>
      <c r="C42" s="147">
        <v>0</v>
      </c>
      <c r="D42" s="217"/>
      <c r="E42" s="220"/>
      <c r="F42" s="120"/>
      <c r="G42" s="114"/>
      <c r="H42" s="114"/>
    </row>
    <row r="43" spans="2:12" s="17" customFormat="1" ht="18" customHeight="1" thickBot="1" x14ac:dyDescent="0.35">
      <c r="B43" s="148" t="s">
        <v>83</v>
      </c>
      <c r="C43" s="149">
        <f>SUM(C35:C42)</f>
        <v>325</v>
      </c>
      <c r="D43" s="150" t="s">
        <v>84</v>
      </c>
      <c r="E43" s="151">
        <f>SUM(E35:E42)</f>
        <v>0</v>
      </c>
      <c r="F43" s="120"/>
      <c r="G43" s="114"/>
      <c r="H43" s="114"/>
    </row>
    <row r="44" spans="2:12" s="17" customFormat="1" ht="18" customHeight="1" thickBot="1" x14ac:dyDescent="0.35">
      <c r="B44" s="152"/>
      <c r="C44" s="153"/>
      <c r="D44" s="152"/>
      <c r="E44" s="154"/>
      <c r="F44" s="120"/>
      <c r="G44" s="114"/>
      <c r="H44" s="114"/>
    </row>
    <row r="45" spans="2:12" s="17" customFormat="1" ht="18" customHeight="1" x14ac:dyDescent="0.3">
      <c r="B45" s="186" t="s">
        <v>68</v>
      </c>
      <c r="C45" s="187"/>
      <c r="D45" s="188" t="s">
        <v>69</v>
      </c>
      <c r="E45" s="189"/>
      <c r="F45" s="120"/>
      <c r="G45" s="114"/>
      <c r="H45" s="114"/>
    </row>
    <row r="46" spans="2:12" s="17" customFormat="1" ht="18" customHeight="1" x14ac:dyDescent="0.3">
      <c r="B46" s="155" t="s">
        <v>3</v>
      </c>
      <c r="C46" s="110" t="s">
        <v>25</v>
      </c>
      <c r="D46" s="156" t="s">
        <v>3</v>
      </c>
      <c r="E46" s="157" t="s">
        <v>25</v>
      </c>
      <c r="F46" s="120"/>
      <c r="G46" s="114"/>
      <c r="H46" s="114"/>
    </row>
    <row r="47" spans="2:12" s="17" customFormat="1" ht="18" customHeight="1" x14ac:dyDescent="0.3">
      <c r="B47" s="140" t="s">
        <v>70</v>
      </c>
      <c r="C47" s="141">
        <v>0</v>
      </c>
      <c r="D47" s="145" t="s">
        <v>71</v>
      </c>
      <c r="E47" s="119">
        <v>0</v>
      </c>
      <c r="F47" s="120"/>
      <c r="G47" s="114"/>
      <c r="H47" s="114"/>
    </row>
    <row r="48" spans="2:12" s="17" customFormat="1" ht="18" customHeight="1" x14ac:dyDescent="0.3">
      <c r="B48" s="140" t="s">
        <v>72</v>
      </c>
      <c r="C48" s="141">
        <v>0</v>
      </c>
      <c r="D48" s="145" t="s">
        <v>73</v>
      </c>
      <c r="E48" s="119">
        <v>0</v>
      </c>
      <c r="F48" s="120"/>
      <c r="G48" s="114"/>
      <c r="H48" s="114"/>
    </row>
    <row r="49" spans="2:12" s="17" customFormat="1" ht="18" customHeight="1" x14ac:dyDescent="0.3">
      <c r="B49" s="158" t="s">
        <v>74</v>
      </c>
      <c r="C49" s="147">
        <v>0</v>
      </c>
      <c r="D49" s="142" t="s">
        <v>75</v>
      </c>
      <c r="E49" s="125">
        <v>0</v>
      </c>
      <c r="F49" s="137"/>
      <c r="G49" s="114"/>
      <c r="H49" s="114"/>
    </row>
    <row r="50" spans="2:12" s="17" customFormat="1" ht="18" customHeight="1" thickBot="1" x14ac:dyDescent="0.35">
      <c r="B50" s="159" t="s">
        <v>81</v>
      </c>
      <c r="C50" s="149">
        <f>SUM(C47:C49)</f>
        <v>0</v>
      </c>
      <c r="D50" s="150" t="s">
        <v>82</v>
      </c>
      <c r="E50" s="151">
        <f>SUM(E47:E49)</f>
        <v>0</v>
      </c>
      <c r="F50" s="113"/>
      <c r="G50" s="114"/>
      <c r="H50" s="114"/>
    </row>
    <row r="51" spans="2:12" s="17" customFormat="1" ht="18" customHeight="1" x14ac:dyDescent="0.3">
      <c r="B51" s="160"/>
      <c r="C51" s="161"/>
      <c r="D51" s="160"/>
      <c r="E51" s="162"/>
      <c r="F51" s="120"/>
      <c r="G51" s="114"/>
      <c r="H51" s="114"/>
    </row>
    <row r="52" spans="2:12" s="17" customFormat="1" ht="7.2" customHeight="1" thickBot="1" x14ac:dyDescent="0.35">
      <c r="B52" s="163"/>
      <c r="C52" s="164"/>
      <c r="D52" s="163"/>
      <c r="E52" s="164"/>
      <c r="F52" s="120"/>
      <c r="G52" s="114"/>
      <c r="H52" s="114"/>
    </row>
    <row r="53" spans="2:12" s="17" customFormat="1" ht="18" customHeight="1" x14ac:dyDescent="0.3">
      <c r="B53" s="190" t="s">
        <v>79</v>
      </c>
      <c r="C53" s="191"/>
      <c r="D53" s="191"/>
      <c r="E53" s="192"/>
      <c r="F53" s="120"/>
      <c r="G53" s="114"/>
      <c r="H53" s="114"/>
    </row>
    <row r="54" spans="2:12" s="17" customFormat="1" ht="33.6" customHeight="1" thickBot="1" x14ac:dyDescent="0.35">
      <c r="B54" s="212"/>
      <c r="C54" s="213"/>
      <c r="D54" s="213"/>
      <c r="E54" s="214"/>
      <c r="F54" s="120"/>
      <c r="G54" s="114"/>
      <c r="H54" s="114"/>
    </row>
    <row r="55" spans="2:12" s="17" customFormat="1" ht="18" customHeight="1" x14ac:dyDescent="0.3">
      <c r="B55" s="163"/>
      <c r="C55" s="165"/>
      <c r="D55" s="163"/>
      <c r="E55" s="165"/>
      <c r="F55" s="120"/>
      <c r="G55" s="114"/>
      <c r="H55" s="43"/>
      <c r="I55" s="10"/>
      <c r="J55" s="10"/>
      <c r="K55" s="10"/>
      <c r="L55" s="10"/>
    </row>
    <row r="56" spans="2:12" ht="34.799999999999997" customHeight="1" x14ac:dyDescent="0.3">
      <c r="B56" s="167" t="s">
        <v>85</v>
      </c>
      <c r="C56" s="96"/>
      <c r="D56" s="136"/>
      <c r="E56" s="96"/>
      <c r="F56" s="165"/>
      <c r="G56" s="43"/>
      <c r="H56" s="43"/>
    </row>
    <row r="57" spans="2:12" ht="18" customHeight="1" x14ac:dyDescent="0.3">
      <c r="B57" s="136"/>
      <c r="C57" s="96"/>
      <c r="D57" s="136"/>
      <c r="E57" s="96"/>
      <c r="F57" s="166"/>
      <c r="G57" s="43"/>
      <c r="H57" s="43"/>
    </row>
    <row r="58" spans="2:12" ht="18" customHeight="1" x14ac:dyDescent="0.3">
      <c r="B58" s="136" t="s">
        <v>76</v>
      </c>
      <c r="C58" s="96"/>
      <c r="D58" s="136"/>
      <c r="E58" s="96"/>
      <c r="F58" s="135"/>
      <c r="G58" s="43"/>
      <c r="H58" s="43"/>
    </row>
    <row r="59" spans="2:12" ht="18" customHeight="1" x14ac:dyDescent="0.3">
      <c r="B59" s="136" t="s">
        <v>94</v>
      </c>
      <c r="C59" s="96"/>
      <c r="D59" s="136" t="s">
        <v>54</v>
      </c>
      <c r="E59" s="96"/>
      <c r="F59" s="165"/>
      <c r="G59" s="43"/>
      <c r="H59" s="43"/>
    </row>
    <row r="60" spans="2:12" ht="13.8" x14ac:dyDescent="0.3">
      <c r="B60" s="43"/>
      <c r="C60" s="43"/>
      <c r="D60" s="43"/>
      <c r="E60" s="43"/>
      <c r="F60" s="96"/>
      <c r="G60" s="43"/>
      <c r="H60" s="43"/>
    </row>
    <row r="61" spans="2:12" ht="13.8" x14ac:dyDescent="0.3">
      <c r="B61" s="43"/>
      <c r="C61" s="43"/>
      <c r="D61" s="43"/>
      <c r="E61" s="43"/>
      <c r="F61" s="96"/>
      <c r="G61" s="43"/>
      <c r="H61" s="43"/>
    </row>
    <row r="62" spans="2:12" ht="13.8" x14ac:dyDescent="0.3">
      <c r="B62" s="43"/>
      <c r="C62" s="43"/>
      <c r="D62" s="43"/>
      <c r="E62" s="43"/>
      <c r="F62" s="96"/>
      <c r="G62" s="43"/>
      <c r="H62" s="43"/>
    </row>
    <row r="63" spans="2:12" ht="13.8" x14ac:dyDescent="0.3">
      <c r="B63" s="43"/>
      <c r="C63" s="43"/>
      <c r="D63" s="43"/>
      <c r="E63" s="43"/>
      <c r="F63" s="96"/>
      <c r="G63" s="43"/>
      <c r="H63" s="43"/>
    </row>
    <row r="64" spans="2:12" ht="13.8" x14ac:dyDescent="0.3">
      <c r="B64" s="43"/>
      <c r="C64" s="43"/>
      <c r="D64" s="43"/>
      <c r="E64" s="43"/>
      <c r="F64" s="43"/>
      <c r="G64" s="43"/>
      <c r="H64" s="43"/>
    </row>
    <row r="65" spans="6:8" ht="13.8" x14ac:dyDescent="0.3">
      <c r="F65" s="43"/>
      <c r="G65" s="43"/>
      <c r="H65" s="43"/>
    </row>
    <row r="66" spans="6:8" ht="13.8" x14ac:dyDescent="0.3">
      <c r="F66" s="43"/>
      <c r="G66" s="43"/>
      <c r="H66" s="43"/>
    </row>
    <row r="67" spans="6:8" ht="13.8" x14ac:dyDescent="0.3">
      <c r="F67" s="43"/>
      <c r="G67" s="43"/>
      <c r="H67" s="43"/>
    </row>
    <row r="68" spans="6:8" ht="13.8" x14ac:dyDescent="0.3">
      <c r="F68" s="43"/>
      <c r="G68" s="43"/>
    </row>
  </sheetData>
  <mergeCells count="16">
    <mergeCell ref="B53:E53"/>
    <mergeCell ref="B54:E54"/>
    <mergeCell ref="D39:D42"/>
    <mergeCell ref="E39:E42"/>
    <mergeCell ref="B11:C11"/>
    <mergeCell ref="D11:E11"/>
    <mergeCell ref="B22:E22"/>
    <mergeCell ref="B23:E23"/>
    <mergeCell ref="B24:E24"/>
    <mergeCell ref="B45:C45"/>
    <mergeCell ref="D45:E45"/>
    <mergeCell ref="B25:E25"/>
    <mergeCell ref="B26:E26"/>
    <mergeCell ref="B33:C33"/>
    <mergeCell ref="D33:E33"/>
    <mergeCell ref="B28:E28"/>
  </mergeCells>
  <phoneticPr fontId="12" type="noConversion"/>
  <conditionalFormatting sqref="B7">
    <cfRule type="cellIs" dxfId="1" priority="4" stopIfTrue="1" operator="equal">
      <formula>"Woonplaats"</formula>
    </cfRule>
  </conditionalFormatting>
  <pageMargins left="0.75" right="0.75" top="1" bottom="1" header="0.5" footer="0.5"/>
  <pageSetup paperSize="9" scale="79" orientation="portrait" r:id="rId1"/>
  <headerFooter alignWithMargins="0"/>
  <rowBreaks count="2" manualBreakCount="2">
    <brk id="30" max="16383" man="1"/>
    <brk id="64" max="16383" man="1"/>
  </rowBreaks>
  <colBreaks count="2" manualBreakCount="2">
    <brk id="6" max="1048575" man="1"/>
    <brk id="13"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6"/>
  <sheetViews>
    <sheetView workbookViewId="0">
      <selection activeCell="B1" sqref="B1"/>
    </sheetView>
  </sheetViews>
  <sheetFormatPr defaultColWidth="8.88671875" defaultRowHeight="13.8" x14ac:dyDescent="0.3"/>
  <cols>
    <col min="1" max="1" width="3.33203125" style="43" customWidth="1"/>
    <col min="2" max="2" width="35.6640625" style="43" customWidth="1"/>
    <col min="3" max="3" width="8.88671875" style="43"/>
    <col min="4" max="4" width="35.6640625" style="43" customWidth="1"/>
    <col min="5" max="5" width="8.88671875" style="43"/>
    <col min="6" max="6" width="3.44140625" style="43" customWidth="1"/>
    <col min="7" max="16384" width="8.88671875" style="43"/>
  </cols>
  <sheetData>
    <row r="1" spans="2:6" ht="18.75" customHeight="1" x14ac:dyDescent="0.3">
      <c r="B1" s="97" t="str">
        <f>IF(ISBLANK('Hier Starten'!C4),"Naam VZW niet ingevuld",'Hier Starten'!C4)</f>
        <v>Naam VZW niet ingevuld</v>
      </c>
    </row>
    <row r="2" spans="2:6" x14ac:dyDescent="0.3">
      <c r="B2" s="222" t="str">
        <f>IF(ISBLANK('Hier Starten'!C6),"Naam VZW niet ingevuld",'Hier Starten'!C6)</f>
        <v>RPR Ondernemingsrechtbank …</v>
      </c>
      <c r="C2" s="221"/>
      <c r="D2" s="97"/>
      <c r="E2" s="97"/>
      <c r="F2" s="97"/>
    </row>
    <row r="3" spans="2:6" x14ac:dyDescent="0.3">
      <c r="B3" s="97" t="str">
        <f>IF(ISBLANK('Hier Starten'!C8),"Adres niet ingevuld",'Hier Starten'!C8)</f>
        <v>Adres niet ingevuld</v>
      </c>
      <c r="C3" s="221"/>
      <c r="D3" s="97"/>
      <c r="E3" s="97"/>
      <c r="F3" s="97"/>
    </row>
    <row r="4" spans="2:6" x14ac:dyDescent="0.3">
      <c r="B4" s="97" t="str">
        <f>IF(ISBLANK('Hier Starten'!C10),"Woonplaats niet ingevuld",'Hier Starten'!C9&amp;" "&amp;'Hier Starten'!C10)</f>
        <v>Woonplaats niet ingevuld</v>
      </c>
      <c r="C4" s="221"/>
      <c r="D4" s="97"/>
      <c r="E4" s="97"/>
      <c r="F4" s="97"/>
    </row>
    <row r="5" spans="2:6" x14ac:dyDescent="0.3">
      <c r="B5" s="97" t="str">
        <f>IF(ISBLANK('Hier Starten'!C11),"Website en Emailadres (als officieel) niet ingevuld",'Hier Starten'!C11)</f>
        <v>Website en Emailadres (als officieel) niet ingevuld</v>
      </c>
      <c r="C5" s="221"/>
      <c r="D5" s="97"/>
      <c r="E5" s="97"/>
      <c r="F5" s="97"/>
    </row>
    <row r="6" spans="2:6" x14ac:dyDescent="0.3">
      <c r="B6" s="97" t="str">
        <f>IF(ISBLANK('Hier Starten'!C5),"Ondernemingsnummer niet ingevuld",'Hier Starten'!C5)</f>
        <v>Ondernemingsnummer niet ingevuld</v>
      </c>
      <c r="C6" s="221"/>
      <c r="D6" s="97"/>
      <c r="E6" s="97"/>
      <c r="F6" s="97"/>
    </row>
    <row r="7" spans="2:6" x14ac:dyDescent="0.3">
      <c r="B7" s="97"/>
      <c r="C7" s="96"/>
      <c r="D7" s="97"/>
      <c r="E7" s="96"/>
      <c r="F7" s="96"/>
    </row>
    <row r="8" spans="2:6" ht="25.8" x14ac:dyDescent="0.5">
      <c r="B8" s="223" t="str">
        <f>("Begroting "&amp;TEXT('Hier Starten'!H19,"dd/mm/jjjj")&amp;" - "&amp;TEXT('Hier Starten'!H22,"dd/mm/jjjj"))</f>
        <v>Begroting 01/01/2024 - 31/12/1900</v>
      </c>
      <c r="C8" s="96"/>
      <c r="D8" s="97"/>
      <c r="E8" s="96"/>
      <c r="F8" s="96"/>
    </row>
    <row r="9" spans="2:6" ht="18.75" customHeight="1" x14ac:dyDescent="0.3">
      <c r="B9" s="106" t="s">
        <v>54</v>
      </c>
      <c r="C9" s="96"/>
      <c r="D9" s="97"/>
      <c r="E9" s="96"/>
      <c r="F9" s="96"/>
    </row>
    <row r="10" spans="2:6" ht="21" x14ac:dyDescent="0.4">
      <c r="B10" s="101" t="s">
        <v>80</v>
      </c>
      <c r="C10" s="96"/>
      <c r="D10" s="97"/>
      <c r="E10" s="96"/>
      <c r="F10" s="96"/>
    </row>
    <row r="11" spans="2:6" ht="18.75" customHeight="1" thickBot="1" x14ac:dyDescent="0.45">
      <c r="B11" s="101"/>
      <c r="C11" s="96"/>
      <c r="D11" s="97"/>
      <c r="E11" s="96"/>
      <c r="F11" s="96"/>
    </row>
    <row r="12" spans="2:6" ht="30" customHeight="1" x14ac:dyDescent="0.3">
      <c r="B12" s="186" t="s">
        <v>21</v>
      </c>
      <c r="C12" s="187"/>
      <c r="D12" s="188" t="s">
        <v>0</v>
      </c>
      <c r="E12" s="189"/>
      <c r="F12" s="107"/>
    </row>
    <row r="13" spans="2:6" s="114" customFormat="1" ht="18.75" customHeight="1" x14ac:dyDescent="0.3">
      <c r="B13" s="109" t="s">
        <v>3</v>
      </c>
      <c r="C13" s="110" t="s">
        <v>25</v>
      </c>
      <c r="D13" s="111" t="s">
        <v>3</v>
      </c>
      <c r="E13" s="112" t="s">
        <v>25</v>
      </c>
      <c r="F13" s="113"/>
    </row>
    <row r="14" spans="2:6" s="114" customFormat="1" ht="16.5" customHeight="1" x14ac:dyDescent="0.3">
      <c r="B14" s="116" t="str">
        <f>Uitgaven_tabel[[#Headers],[Goederen]]</f>
        <v>Goederen</v>
      </c>
      <c r="C14" s="117">
        <v>0</v>
      </c>
      <c r="D14" s="118" t="str">
        <f>Ontvangsten_tabel[[#Headers],[Lidgeld]]</f>
        <v>Lidgeld</v>
      </c>
      <c r="E14" s="119">
        <f>Ontvangsten_tabel[[#Totals],[Lidgeld]]</f>
        <v>0</v>
      </c>
      <c r="F14" s="120"/>
    </row>
    <row r="15" spans="2:6" s="114" customFormat="1" ht="16.5" customHeight="1" x14ac:dyDescent="0.3">
      <c r="B15" s="116" t="str">
        <f>Uitgaven_tabel[[#Headers],[Bezoldigingen]]</f>
        <v>Bezoldigingen</v>
      </c>
      <c r="C15" s="117">
        <f>Uitgaven_tabel[[#Totals],[Bezoldigingen]]</f>
        <v>0</v>
      </c>
      <c r="D15" s="118" t="str">
        <f>Ontvangsten_tabel[[#Headers],[Schenkingen en legaten]]</f>
        <v>Schenkingen en legaten</v>
      </c>
      <c r="E15" s="119">
        <f>Ontvangsten_tabel[[#Totals],[Schenkingen en legaten]]</f>
        <v>0</v>
      </c>
      <c r="F15" s="120"/>
    </row>
    <row r="16" spans="2:6" s="114" customFormat="1" ht="16.5" customHeight="1" x14ac:dyDescent="0.3">
      <c r="B16" s="116" t="str">
        <f>Uitgaven_tabel[[#Headers],[Diensten en diverse goederen]]</f>
        <v>Diensten en diverse goederen</v>
      </c>
      <c r="C16" s="117">
        <v>0</v>
      </c>
      <c r="D16" s="118" t="str">
        <f>Ontvangsten_tabel[[#Headers],[Subsidies]]</f>
        <v>Subsidies</v>
      </c>
      <c r="E16" s="119">
        <f>Ontvangsten_tabel[[#Totals],[Subsidies]]</f>
        <v>0</v>
      </c>
      <c r="F16" s="120"/>
    </row>
    <row r="17" spans="2:6" s="114" customFormat="1" ht="16.5" customHeight="1" x14ac:dyDescent="0.3">
      <c r="B17" s="122" t="str">
        <f>Uitgaven_tabel[[#Headers],[Andere uitgaven]]</f>
        <v>Andere uitgaven</v>
      </c>
      <c r="C17" s="123">
        <f>Uitgaven_tabel[[#Totals],[Andere uitgaven]]</f>
        <v>0</v>
      </c>
      <c r="D17" s="124" t="str">
        <f>Ontvangsten_tabel[[#Headers],[Andere ontvangsten]]</f>
        <v>Andere ontvangsten</v>
      </c>
      <c r="E17" s="125">
        <v>0</v>
      </c>
      <c r="F17" s="120"/>
    </row>
    <row r="18" spans="2:6" s="114" customFormat="1" ht="16.5" customHeight="1" x14ac:dyDescent="0.3">
      <c r="B18" s="122" t="str">
        <f>Uitgaven_tabel[[#Headers],[Andere uitgaven2]]</f>
        <v>Andere uitgaven2</v>
      </c>
      <c r="C18" s="123">
        <f>Uitgaven_tabel[[#Totals],[Andere uitgaven2]]</f>
        <v>0</v>
      </c>
      <c r="D18" s="124" t="str">
        <f>Ontvangsten_tabel[[#Headers],[Andere ontvangsten2]]</f>
        <v>Andere ontvangsten2</v>
      </c>
      <c r="E18" s="125">
        <f>Ontvangsten_tabel[[#Totals],[Andere ontvangsten2]]</f>
        <v>0</v>
      </c>
      <c r="F18" s="120"/>
    </row>
    <row r="19" spans="2:6" s="114" customFormat="1" ht="16.5" customHeight="1" thickBot="1" x14ac:dyDescent="0.35">
      <c r="B19" s="122" t="str">
        <f>Uitgaven_tabel[[#Headers],[Andere uitgaven3]]</f>
        <v>Andere uitgaven3</v>
      </c>
      <c r="C19" s="123">
        <f>Uitgaven_tabel[[#Totals],[Andere uitgaven3]]</f>
        <v>0</v>
      </c>
      <c r="D19" s="124" t="str">
        <f>Ontvangsten_tabel[[#Headers],[Andere ontvangsten3]]</f>
        <v>Andere ontvangsten3</v>
      </c>
      <c r="E19" s="125">
        <f>Ontvangsten_tabel[[#Totals],[Andere ontvangsten3]]</f>
        <v>0</v>
      </c>
      <c r="F19" s="120"/>
    </row>
    <row r="20" spans="2:6" s="114" customFormat="1" ht="18.75" customHeight="1" thickBot="1" x14ac:dyDescent="0.35">
      <c r="B20" s="128" t="s">
        <v>26</v>
      </c>
      <c r="C20" s="129">
        <f>SUM(C14:C19)</f>
        <v>0</v>
      </c>
      <c r="D20" s="130" t="s">
        <v>27</v>
      </c>
      <c r="E20" s="131">
        <f>SUM(E14:E19)</f>
        <v>0</v>
      </c>
      <c r="F20" s="132"/>
    </row>
    <row r="21" spans="2:6" ht="18.75" customHeight="1" x14ac:dyDescent="0.3">
      <c r="B21" s="106" t="s">
        <v>54</v>
      </c>
      <c r="C21" s="96"/>
      <c r="D21" s="97"/>
      <c r="E21" s="96"/>
      <c r="F21" s="96"/>
    </row>
    <row r="22" spans="2:6" ht="18" customHeight="1" x14ac:dyDescent="0.3">
      <c r="B22" s="163"/>
      <c r="C22" s="164"/>
      <c r="D22" s="163"/>
      <c r="E22" s="164"/>
      <c r="F22" s="165"/>
    </row>
    <row r="23" spans="2:6" ht="27.6" x14ac:dyDescent="0.3">
      <c r="B23" s="163" t="s">
        <v>85</v>
      </c>
      <c r="C23" s="96"/>
      <c r="D23" s="136"/>
      <c r="E23" s="96"/>
      <c r="F23" s="96"/>
    </row>
    <row r="24" spans="2:6" ht="14.4" x14ac:dyDescent="0.3">
      <c r="B24" s="136"/>
      <c r="C24" s="96"/>
      <c r="D24" s="136"/>
      <c r="E24" s="96"/>
      <c r="F24" s="96"/>
    </row>
    <row r="25" spans="2:6" ht="14.4" x14ac:dyDescent="0.3">
      <c r="B25" s="136" t="s">
        <v>76</v>
      </c>
      <c r="C25" s="96"/>
      <c r="D25" s="136"/>
      <c r="E25" s="96"/>
      <c r="F25" s="96"/>
    </row>
    <row r="26" spans="2:6" ht="14.4" x14ac:dyDescent="0.3">
      <c r="B26" s="136" t="s">
        <v>86</v>
      </c>
      <c r="C26" s="96"/>
      <c r="D26" s="136" t="s">
        <v>54</v>
      </c>
      <c r="E26" s="96"/>
      <c r="F26" s="96"/>
    </row>
  </sheetData>
  <mergeCells count="2">
    <mergeCell ref="B12:C12"/>
    <mergeCell ref="D12:E12"/>
  </mergeCells>
  <phoneticPr fontId="12" type="noConversion"/>
  <conditionalFormatting sqref="B7:B8">
    <cfRule type="cellIs" dxfId="0" priority="1" stopIfTrue="1" operator="equal">
      <formula>"Woonplaats"</formula>
    </cfRule>
  </conditionalFormatting>
  <pageMargins left="0.75" right="0.75" top="1" bottom="1" header="0.5" footer="0.5"/>
  <pageSetup paperSize="9" scale="69" orientation="portrait" r:id="rId1"/>
  <headerFooter alignWithMargins="0"/>
  <rowBreaks count="1" manualBreakCount="1">
    <brk id="2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Hier Starten</vt:lpstr>
      <vt:lpstr>Ontvangsten</vt:lpstr>
      <vt:lpstr>Uitgaven</vt:lpstr>
      <vt:lpstr>Jaarrekening</vt:lpstr>
      <vt:lpstr>Begroting</vt:lpstr>
      <vt:lpstr>Begroting!Afdrukbereik</vt:lpstr>
      <vt:lpstr>'Hier Starten'!Afdrukbereik</vt:lpstr>
      <vt:lpstr>Jaarrekening!Afdrukbereik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Vereniginginfo</dc:creator>
  <cp:keywords/>
  <dc:description/>
  <cp:lastModifiedBy>DGA</cp:lastModifiedBy>
  <cp:lastPrinted>2023-05-04T10:12:12Z</cp:lastPrinted>
  <dcterms:created xsi:type="dcterms:W3CDTF">2016-09-05T19:53:29Z</dcterms:created>
  <dcterms:modified xsi:type="dcterms:W3CDTF">2023-05-04T10:31:48Z</dcterms:modified>
  <cp:category/>
</cp:coreProperties>
</file>